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namedSheetViews/namedSheetView1.xml" ContentType="application/vnd.ms-excel.namedsheetviews+xml"/>
  <Override PartName="/xl/tables/table3.xml" ContentType="application/vnd.openxmlformats-officedocument.spreadsheetml.table+xml"/>
  <Override PartName="/xl/tables/table4.xml" ContentType="application/vnd.openxmlformats-officedocument.spreadsheetml.table+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24"/>
  <workbookPr hidePivotFieldList="1"/>
  <mc:AlternateContent xmlns:mc="http://schemas.openxmlformats.org/markup-compatibility/2006">
    <mc:Choice Requires="x15">
      <x15ac:absPath xmlns:x15ac="http://schemas.microsoft.com/office/spreadsheetml/2010/11/ac" url="C:\Users\user\Desktop\ProposicionConcejo-407-2025\"/>
    </mc:Choice>
  </mc:AlternateContent>
  <xr:revisionPtr revIDLastSave="0" documentId="13_ncr:1_{389E101F-E324-4DA3-AD6F-5350701CC149}" xr6:coauthVersionLast="47" xr6:coauthVersionMax="47" xr10:uidLastSave="{00000000-0000-0000-0000-000000000000}"/>
  <bookViews>
    <workbookView xWindow="1290" yWindow="195" windowWidth="24675" windowHeight="10035" firstSheet="3" activeTab="4" xr2:uid="{00000000-000D-0000-FFFF-FFFF00000000}"/>
  </bookViews>
  <sheets>
    <sheet name="2024_L" sheetId="2" state="hidden" r:id="rId1"/>
    <sheet name="DEvoluciones_evaluacion" sheetId="12" state="hidden" r:id="rId2"/>
    <sheet name="SDHT_CTLFU_06_2024" sheetId="11" state="hidden" r:id="rId3"/>
    <sheet name="Legalizados-ESE" sheetId="26" r:id="rId4"/>
    <sheet name="En estudio" sheetId="7" r:id="rId5"/>
    <sheet name="Devolucion_REGULARIZACIÓN" sheetId="8" state="hidden" r:id="rId6"/>
    <sheet name="2025" sheetId="17" state="hidden" r:id="rId7"/>
    <sheet name="Potencial" sheetId="18" state="hidden" r:id="rId8"/>
  </sheets>
  <definedNames>
    <definedName name="_xlnm._FilterDatabase" localSheetId="6" hidden="1">'2025'!$A$1:$AK$196</definedName>
    <definedName name="_xlnm._FilterDatabase" localSheetId="4" hidden="1">'En estudio'!$A$2:$H$2</definedName>
    <definedName name="_xlnm._FilterDatabase" localSheetId="7" hidden="1">Potencial!$A$1:$M$180</definedName>
    <definedName name="_xlnm._FilterDatabase" localSheetId="2" hidden="1">SDHT_CTLFU_06_2024!$A$1:$AH$1</definedName>
    <definedName name="Z_47967686_2E47_490E_BF26_D588D8D62352_.wvu.FilterData" localSheetId="4" hidden="1">'En estudio'!$A$2:$H$18</definedName>
    <definedName name="Z_4A763B5D_5121_4D81_8DB0_FA9DC00A8C8F_.wvu.FilterData" localSheetId="5" hidden="1">Devolucion_REGULARIZACIÓN!$A$1:$AW$57</definedName>
    <definedName name="Z_4A763B5D_5121_4D81_8DB0_FA9DC00A8C8F_.wvu.FilterData" localSheetId="4" hidden="1">'En estudio'!$A$2:$H$18</definedName>
    <definedName name="Z_519566EB_43A7_46BC_A26E_9EF1C0110D7F_.wvu.FilterData" localSheetId="4" hidden="1">'En estudio'!$A$2:$H$18</definedName>
    <definedName name="Z_535989D4_E338_4B06_B640_FC433B7091CB_.wvu.FilterData" localSheetId="5" hidden="1">Devolucion_REGULARIZACIÓN!$A$2:$BX$65</definedName>
    <definedName name="Z_7D532BC5_A254_437A_86F9_2CA6EA1ADC34_.wvu.FilterData" localSheetId="5" hidden="1">Devolucion_REGULARIZACIÓN!$A$1:$AW$65</definedName>
    <definedName name="Z_7D532BC5_A254_437A_86F9_2CA6EA1ADC34_.wvu.FilterData" localSheetId="4" hidden="1">'En estudio'!$A$2:$H$18</definedName>
    <definedName name="Z_8EFA3867_0716_43F8_9DF3_3A4559B45F6B_.wvu.FilterData" localSheetId="4" hidden="1">'En estudio'!$A$2:$H$18</definedName>
    <definedName name="Z_B3E7AF60_1947_4C58_AA1E_4327B501A71A_.wvu.FilterData" localSheetId="5" hidden="1">Devolucion_REGULARIZACIÓN!$N$1:$N$832</definedName>
    <definedName name="Z_B3E7AF60_1947_4C58_AA1E_4327B501A71A_.wvu.FilterData" localSheetId="4" hidden="1">'En estudio'!$A$2:$H$18</definedName>
    <definedName name="Z_D153D381_F678_41AE_B1BF_4EC7DA3871CD_.wvu.FilterData" localSheetId="4" hidden="1">'En estudio'!$A$2:$H$18</definedName>
  </definedNames>
  <calcPr calcId="191029"/>
  <customWorkbookViews>
    <customWorkbookView name="Filtro 3" guid="{4A763B5D-5121-4D81-8DB0-FA9DC00A8C8F}" maximized="1" windowWidth="0" windowHeight="0" activeSheetId="0"/>
    <customWorkbookView name="Filtro 2" guid="{7D532BC5-A254-437A-86F9-2CA6EA1ADC34}" maximized="1" windowWidth="0" windowHeight="0" activeSheetId="0"/>
    <customWorkbookView name="Filtro 1" guid="{B3E7AF60-1947-4C58-AA1E-4327B501A71A}" maximized="1" windowWidth="0" windowHeight="0" activeSheetId="0"/>
    <customWorkbookView name="Filtro 7" guid="{C18A7765-389E-48EC-AE9C-C34C7D9C00BB}" maximized="1" windowWidth="0" windowHeight="0" activeSheetId="0"/>
    <customWorkbookView name="ACDF" guid="{535989D4-E338-4B06-B640-FC433B7091CB}" maximized="1" windowWidth="0" windowHeight="0" activeSheetId="0"/>
    <customWorkbookView name="Filtro 6" guid="{519566EB-43A7-46BC-A26E-9EF1C0110D7F}" maximized="1" windowWidth="0" windowHeight="0" activeSheetId="0"/>
    <customWorkbookView name="Filtro 5" guid="{8EFA3867-0716-43F8-9DF3-3A4559B45F6B}" maximized="1" windowWidth="0" windowHeight="0" activeSheetId="0"/>
    <customWorkbookView name="Filtro 4" guid="{D153D381-F678-41AE-B1BF-4EC7DA3871CD}" maximized="1" windowWidth="0" windowHeight="0" activeSheetId="0"/>
    <customWorkbookView name="dayana exp reg" guid="{EDF994E5-60C9-4E4D-BBBA-91F0EF0ED041}" maximized="1" windowWidth="0" windowHeight="0" activeSheetId="0"/>
    <customWorkbookView name="Angelica Duran" guid="{14E87FD3-5574-4D13-B8DB-B2AD657EDE61}" maximized="1" windowWidth="0" windowHeight="0" activeSheetId="0"/>
    <customWorkbookView name="Filtro 9" guid="{49BA329C-B9E2-4419-8C2F-9A7A0B9BED05}" maximized="1" windowWidth="0" windowHeight="0" activeSheetId="0"/>
    <customWorkbookView name="Filtro 8" guid="{A82BF22F-089C-43BA-9351-38D64B26D263}" maximized="1" windowWidth="0" windowHeight="0" activeSheetId="0"/>
    <customWorkbookView name="DEHC" guid="{47967686-2E47-490E-BF26-D588D8D62352}" maximized="1" windowWidth="0" windowHeight="0" activeSheetId="0"/>
  </customWorkbookViews>
  <pivotCaches>
    <pivotCache cacheId="1" r:id="rId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9" i="26" l="1"/>
  <c r="Q178" i="26"/>
  <c r="P178" i="26"/>
  <c r="O178" i="26"/>
  <c r="N178" i="26"/>
  <c r="M178" i="26"/>
  <c r="L178" i="26"/>
  <c r="K178" i="26"/>
  <c r="J177" i="26"/>
  <c r="Q176" i="26"/>
  <c r="P176" i="26"/>
  <c r="O176" i="26"/>
  <c r="N176" i="26"/>
  <c r="M176" i="26"/>
  <c r="L176" i="26"/>
  <c r="K176" i="26"/>
  <c r="J176" i="26"/>
  <c r="I176" i="26"/>
  <c r="H176" i="26"/>
  <c r="J175" i="26"/>
  <c r="J174" i="26"/>
  <c r="J173" i="26"/>
  <c r="J172" i="26"/>
  <c r="J171" i="26"/>
  <c r="J170" i="26"/>
  <c r="J169" i="26"/>
  <c r="J167" i="26"/>
  <c r="B167" i="26"/>
  <c r="B168" i="26" s="1"/>
  <c r="B169" i="26" s="1"/>
  <c r="B170" i="26" s="1"/>
  <c r="B171" i="26" s="1"/>
  <c r="B172" i="26" s="1"/>
  <c r="B173" i="26" s="1"/>
  <c r="B174" i="26" s="1"/>
  <c r="B175" i="26" s="1"/>
  <c r="J166" i="26"/>
  <c r="Q165" i="26"/>
  <c r="P165" i="26"/>
  <c r="O165" i="26"/>
  <c r="N165" i="26"/>
  <c r="M165" i="26"/>
  <c r="L165" i="26"/>
  <c r="K165" i="26"/>
  <c r="I165" i="26"/>
  <c r="J165" i="26" s="1"/>
  <c r="J164" i="26"/>
  <c r="H164" i="26"/>
  <c r="J163" i="26"/>
  <c r="H163" i="26"/>
  <c r="J162" i="26"/>
  <c r="J161" i="26"/>
  <c r="H161" i="26"/>
  <c r="J160" i="26"/>
  <c r="H160" i="26"/>
  <c r="J159" i="26"/>
  <c r="H159" i="26"/>
  <c r="J158" i="26"/>
  <c r="H158" i="26"/>
  <c r="J157" i="26"/>
  <c r="H157" i="26"/>
  <c r="J156" i="26"/>
  <c r="H156" i="26"/>
  <c r="J155" i="26"/>
  <c r="H155" i="26"/>
  <c r="J154" i="26"/>
  <c r="H154" i="26"/>
  <c r="J153" i="26"/>
  <c r="H153" i="26"/>
  <c r="J152" i="26"/>
  <c r="H152" i="26"/>
  <c r="J151" i="26"/>
  <c r="H151" i="26"/>
  <c r="J150" i="26"/>
  <c r="H150" i="26"/>
  <c r="J149" i="26"/>
  <c r="H149" i="26"/>
  <c r="B149" i="26"/>
  <c r="B150" i="26" s="1"/>
  <c r="B151" i="26" s="1"/>
  <c r="B152" i="26" s="1"/>
  <c r="B153" i="26" s="1"/>
  <c r="B154" i="26" s="1"/>
  <c r="B155" i="26" s="1"/>
  <c r="B156" i="26" s="1"/>
  <c r="B157" i="26" s="1"/>
  <c r="B158" i="26" s="1"/>
  <c r="B159" i="26" s="1"/>
  <c r="B160" i="26" s="1"/>
  <c r="B161" i="26" s="1"/>
  <c r="B162" i="26" s="1"/>
  <c r="B163" i="26" s="1"/>
  <c r="B164" i="26" s="1"/>
  <c r="J148" i="26"/>
  <c r="H148" i="26"/>
  <c r="H165" i="26" s="1"/>
  <c r="Q147" i="26"/>
  <c r="P147" i="26"/>
  <c r="O147" i="26"/>
  <c r="N147" i="26"/>
  <c r="M147" i="26"/>
  <c r="L147" i="26"/>
  <c r="K147" i="26"/>
  <c r="I147" i="26"/>
  <c r="J147" i="26" s="1"/>
  <c r="H147" i="26"/>
  <c r="J146" i="26"/>
  <c r="J145" i="26"/>
  <c r="J144" i="26"/>
  <c r="J143" i="26"/>
  <c r="J142" i="26"/>
  <c r="J141" i="26"/>
  <c r="B141" i="26"/>
  <c r="B142" i="26" s="1"/>
  <c r="B143" i="26" s="1"/>
  <c r="B144" i="26" s="1"/>
  <c r="B145" i="26" s="1"/>
  <c r="B146" i="26" s="1"/>
  <c r="J140" i="26"/>
  <c r="Q139" i="26"/>
  <c r="P139" i="26"/>
  <c r="O139" i="26"/>
  <c r="N139" i="26"/>
  <c r="M139" i="26"/>
  <c r="L139" i="26"/>
  <c r="K139" i="26"/>
  <c r="J139" i="26"/>
  <c r="I139" i="26"/>
  <c r="H139" i="26"/>
  <c r="J138" i="26"/>
  <c r="J137" i="26"/>
  <c r="J136" i="26"/>
  <c r="J135" i="26"/>
  <c r="Q134" i="26"/>
  <c r="P134" i="26"/>
  <c r="O134" i="26"/>
  <c r="N134" i="26"/>
  <c r="M134" i="26"/>
  <c r="L134" i="26"/>
  <c r="K134" i="26"/>
  <c r="I134" i="26"/>
  <c r="J134" i="26" s="1"/>
  <c r="H134" i="26"/>
  <c r="J133" i="26"/>
  <c r="J132" i="26"/>
  <c r="J131" i="26"/>
  <c r="J130" i="26"/>
  <c r="J129" i="26"/>
  <c r="J128" i="26"/>
  <c r="Q127" i="26"/>
  <c r="P127" i="26"/>
  <c r="O127" i="26"/>
  <c r="N127" i="26"/>
  <c r="M127" i="26"/>
  <c r="L127" i="26"/>
  <c r="K127" i="26"/>
  <c r="I127" i="26"/>
  <c r="J127" i="26" s="1"/>
  <c r="H127" i="26"/>
  <c r="J126" i="26"/>
  <c r="J125" i="26"/>
  <c r="J124" i="26"/>
  <c r="J123" i="26"/>
  <c r="J122" i="26"/>
  <c r="J121" i="26"/>
  <c r="J120" i="26"/>
  <c r="J119" i="26"/>
  <c r="J118" i="26"/>
  <c r="J117" i="26"/>
  <c r="J116" i="26"/>
  <c r="J115" i="26"/>
  <c r="J114" i="26"/>
  <c r="J113" i="26"/>
  <c r="J112" i="26"/>
  <c r="J111" i="26"/>
  <c r="J110" i="26"/>
  <c r="J109" i="26"/>
  <c r="J108" i="26"/>
  <c r="J107" i="26"/>
  <c r="J106" i="26"/>
  <c r="J105" i="26"/>
  <c r="J104" i="26"/>
  <c r="J103" i="26"/>
  <c r="J102" i="26"/>
  <c r="J101" i="26"/>
  <c r="J100" i="26"/>
  <c r="J99" i="26"/>
  <c r="J98" i="26"/>
  <c r="B98" i="26"/>
  <c r="B99" i="26" s="1"/>
  <c r="B100" i="26" s="1"/>
  <c r="B101" i="26" s="1"/>
  <c r="B102" i="26" s="1"/>
  <c r="B103" i="26" s="1"/>
  <c r="B104" i="26" s="1"/>
  <c r="B105" i="26" s="1"/>
  <c r="B106" i="26" s="1"/>
  <c r="B107" i="26" s="1"/>
  <c r="B108" i="26" s="1"/>
  <c r="B109" i="26" s="1"/>
  <c r="B110" i="26" s="1"/>
  <c r="B111" i="26" s="1"/>
  <c r="B112" i="26" s="1"/>
  <c r="B113" i="26" s="1"/>
  <c r="B114" i="26" s="1"/>
  <c r="B115" i="26" s="1"/>
  <c r="B116" i="26" s="1"/>
  <c r="B117" i="26" s="1"/>
  <c r="B118" i="26" s="1"/>
  <c r="B119" i="26" s="1"/>
  <c r="B120" i="26" s="1"/>
  <c r="B121" i="26" s="1"/>
  <c r="B122" i="26" s="1"/>
  <c r="B123" i="26" s="1"/>
  <c r="B124" i="26" s="1"/>
  <c r="B125" i="26" s="1"/>
  <c r="B126" i="26" s="1"/>
  <c r="J97" i="26"/>
  <c r="Q96" i="26"/>
  <c r="P96" i="26"/>
  <c r="O96" i="26"/>
  <c r="N96" i="26"/>
  <c r="M96" i="26"/>
  <c r="L96" i="26"/>
  <c r="K96" i="26"/>
  <c r="I96" i="26"/>
  <c r="J96" i="26" s="1"/>
  <c r="H96" i="26"/>
  <c r="J95" i="26"/>
  <c r="J94" i="26"/>
  <c r="J93" i="26"/>
  <c r="J92" i="26"/>
  <c r="J91" i="26"/>
  <c r="J90" i="26"/>
  <c r="J89" i="26"/>
  <c r="J88" i="26"/>
  <c r="J87" i="26"/>
  <c r="J86" i="26"/>
  <c r="J85" i="26"/>
  <c r="J84" i="26"/>
  <c r="J83" i="26"/>
  <c r="J82" i="26"/>
  <c r="J81" i="26"/>
  <c r="J80" i="26"/>
  <c r="J79" i="26"/>
  <c r="J78" i="26"/>
  <c r="J77" i="26"/>
  <c r="J76" i="26"/>
  <c r="J75" i="26"/>
  <c r="J74" i="26"/>
  <c r="J73" i="26"/>
  <c r="J72" i="26"/>
  <c r="B72" i="26"/>
  <c r="B73" i="26" s="1"/>
  <c r="B74" i="26" s="1"/>
  <c r="B75" i="26" s="1"/>
  <c r="B76" i="26" s="1"/>
  <c r="B77" i="26" s="1"/>
  <c r="B78" i="26" s="1"/>
  <c r="B79" i="26" s="1"/>
  <c r="B80" i="26" s="1"/>
  <c r="B81" i="26" s="1"/>
  <c r="B82" i="26" s="1"/>
  <c r="B83" i="26" s="1"/>
  <c r="B84" i="26" s="1"/>
  <c r="B85" i="26" s="1"/>
  <c r="B86" i="26" s="1"/>
  <c r="B87" i="26" s="1"/>
  <c r="B88" i="26" s="1"/>
  <c r="B89" i="26" s="1"/>
  <c r="B90" i="26" s="1"/>
  <c r="B91" i="26" s="1"/>
  <c r="B92" i="26" s="1"/>
  <c r="B93" i="26" s="1"/>
  <c r="B94" i="26" s="1"/>
  <c r="B95" i="26" s="1"/>
  <c r="J71" i="26"/>
  <c r="Q70" i="26"/>
  <c r="P70" i="26"/>
  <c r="O70" i="26"/>
  <c r="N70" i="26"/>
  <c r="M70" i="26"/>
  <c r="L70" i="26"/>
  <c r="K70" i="26"/>
  <c r="I70" i="26"/>
  <c r="J70" i="26" s="1"/>
  <c r="H70" i="26"/>
  <c r="J69" i="26"/>
  <c r="J68" i="26"/>
  <c r="J67" i="26"/>
  <c r="J66" i="26"/>
  <c r="J65" i="26"/>
  <c r="J64" i="26"/>
  <c r="J63" i="26"/>
  <c r="J62" i="26"/>
  <c r="J61" i="26"/>
  <c r="J60" i="26"/>
  <c r="J59" i="26"/>
  <c r="J58" i="26"/>
  <c r="J57" i="26"/>
  <c r="J56" i="26"/>
  <c r="J55" i="26"/>
  <c r="J54" i="26"/>
  <c r="J53" i="26"/>
  <c r="J52" i="26"/>
  <c r="J51" i="26"/>
  <c r="B51" i="26"/>
  <c r="B52" i="26" s="1"/>
  <c r="B53" i="26" s="1"/>
  <c r="B54" i="26" s="1"/>
  <c r="B55" i="26" s="1"/>
  <c r="B56" i="26" s="1"/>
  <c r="B57" i="26" s="1"/>
  <c r="B58" i="26" s="1"/>
  <c r="B59" i="26" s="1"/>
  <c r="B60" i="26" s="1"/>
  <c r="B61" i="26" s="1"/>
  <c r="B62" i="26" s="1"/>
  <c r="B63" i="26" s="1"/>
  <c r="B64" i="26" s="1"/>
  <c r="B65" i="26" s="1"/>
  <c r="B66" i="26" s="1"/>
  <c r="B67" i="26" s="1"/>
  <c r="B68" i="26" s="1"/>
  <c r="B69" i="26" s="1"/>
  <c r="J50" i="26"/>
  <c r="B50" i="26"/>
  <c r="J49" i="26"/>
  <c r="Q48" i="26"/>
  <c r="P48" i="26"/>
  <c r="O48" i="26"/>
  <c r="N48" i="26"/>
  <c r="M48" i="26"/>
  <c r="L48" i="26"/>
  <c r="K48" i="26"/>
  <c r="I48" i="26"/>
  <c r="J48" i="26" s="1"/>
  <c r="H48" i="26"/>
  <c r="J47" i="26"/>
  <c r="J46" i="26"/>
  <c r="J45" i="26"/>
  <c r="J44" i="26"/>
  <c r="J43" i="26"/>
  <c r="J42" i="26"/>
  <c r="J41" i="26"/>
  <c r="J40" i="26"/>
  <c r="J39" i="26"/>
  <c r="J38" i="26"/>
  <c r="J37" i="26"/>
  <c r="J36" i="26"/>
  <c r="J35" i="26"/>
  <c r="J34" i="26"/>
  <c r="B34" i="26"/>
  <c r="B35" i="26" s="1"/>
  <c r="B36" i="26" s="1"/>
  <c r="B37" i="26" s="1"/>
  <c r="B38" i="26" s="1"/>
  <c r="B39" i="26" s="1"/>
  <c r="B40" i="26" s="1"/>
  <c r="B41" i="26" s="1"/>
  <c r="B42" i="26" s="1"/>
  <c r="B43" i="26" s="1"/>
  <c r="B44" i="26" s="1"/>
  <c r="B45" i="26" s="1"/>
  <c r="B46" i="26" s="1"/>
  <c r="B47" i="26" s="1"/>
  <c r="J33" i="26"/>
  <c r="Q32" i="26"/>
  <c r="Q179" i="26" s="1"/>
  <c r="P32" i="26"/>
  <c r="P179" i="26" s="1"/>
  <c r="O32" i="26"/>
  <c r="O179" i="26" s="1"/>
  <c r="N32" i="26"/>
  <c r="N179" i="26" s="1"/>
  <c r="M32" i="26"/>
  <c r="M179" i="26" s="1"/>
  <c r="L32" i="26"/>
  <c r="L179" i="26" s="1"/>
  <c r="K32" i="26"/>
  <c r="K179" i="26" s="1"/>
  <c r="I32" i="26"/>
  <c r="I179" i="26" s="1"/>
  <c r="H32" i="26"/>
  <c r="J31" i="26"/>
  <c r="J30" i="26"/>
  <c r="J29" i="26"/>
  <c r="J28" i="26"/>
  <c r="J27" i="26"/>
  <c r="J26" i="26"/>
  <c r="J25" i="26"/>
  <c r="J24" i="26"/>
  <c r="J23" i="26"/>
  <c r="J22" i="26"/>
  <c r="J21" i="26"/>
  <c r="J20" i="26"/>
  <c r="J19" i="26"/>
  <c r="J18" i="26"/>
  <c r="J17" i="26"/>
  <c r="J16" i="26"/>
  <c r="J15" i="26"/>
  <c r="J14" i="26"/>
  <c r="J13" i="26"/>
  <c r="J12" i="26"/>
  <c r="J11" i="26"/>
  <c r="J10" i="26"/>
  <c r="J9" i="26"/>
  <c r="J8" i="26"/>
  <c r="J7" i="26"/>
  <c r="J6" i="26"/>
  <c r="B6" i="26"/>
  <c r="B7" i="26" s="1"/>
  <c r="B8" i="26" s="1"/>
  <c r="B9" i="26" s="1"/>
  <c r="B10" i="26" s="1"/>
  <c r="B11" i="26" s="1"/>
  <c r="B12" i="26" s="1"/>
  <c r="B13" i="26" s="1"/>
  <c r="B14" i="26" s="1"/>
  <c r="B15" i="26" s="1"/>
  <c r="B16" i="26" s="1"/>
  <c r="B17" i="26" s="1"/>
  <c r="B18" i="26" s="1"/>
  <c r="B19" i="26" s="1"/>
  <c r="B20" i="26" s="1"/>
  <c r="B21" i="26" s="1"/>
  <c r="B22" i="26" s="1"/>
  <c r="B23" i="26" s="1"/>
  <c r="B24" i="26" s="1"/>
  <c r="B25" i="26" s="1"/>
  <c r="B26" i="26" s="1"/>
  <c r="B27" i="26" s="1"/>
  <c r="B28" i="26" s="1"/>
  <c r="B29" i="26" s="1"/>
  <c r="B30" i="26" s="1"/>
  <c r="B31" i="26" s="1"/>
  <c r="J5" i="26"/>
  <c r="A4" i="7"/>
  <c r="A5" i="7" s="1"/>
  <c r="A6" i="7" s="1"/>
  <c r="A7" i="7" s="1"/>
  <c r="A8" i="7" s="1"/>
  <c r="A9" i="7" s="1"/>
  <c r="A10" i="7" s="1"/>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H179" i="26" l="1"/>
  <c r="J32" i="26"/>
  <c r="J179" i="26" s="1"/>
  <c r="H40" i="7"/>
  <c r="H32" i="7"/>
  <c r="H7" i="7"/>
  <c r="H3" i="7"/>
  <c r="H36" i="7"/>
  <c r="H41" i="7"/>
  <c r="H12" i="7"/>
  <c r="H37" i="7"/>
  <c r="H52" i="7"/>
  <c r="H53" i="7"/>
  <c r="H33" i="7"/>
  <c r="H42" i="7"/>
  <c r="H38" i="7"/>
  <c r="H43" i="7"/>
  <c r="H39" i="7"/>
  <c r="H8" i="7"/>
  <c r="H13" i="7"/>
  <c r="H14" i="7"/>
  <c r="H55" i="7"/>
  <c r="H56" i="7"/>
  <c r="H57" i="7"/>
  <c r="H23" i="7"/>
  <c r="H47" i="7"/>
  <c r="H6" i="7"/>
  <c r="H48" i="7"/>
  <c r="H44" i="7"/>
  <c r="H9" i="7"/>
  <c r="H34" i="7"/>
  <c r="H45" i="7"/>
  <c r="H5" i="7"/>
  <c r="H15" i="7"/>
  <c r="H35" i="7"/>
  <c r="H30" i="7"/>
  <c r="H24" i="7"/>
  <c r="H10" i="7"/>
  <c r="H16" i="7"/>
  <c r="H29" i="7"/>
  <c r="H4" i="7"/>
  <c r="H26" i="7"/>
  <c r="H31" i="7"/>
  <c r="H27" i="7"/>
  <c r="H28" i="7"/>
  <c r="H49" i="7"/>
  <c r="H50" i="7"/>
  <c r="H51" i="7"/>
  <c r="H17" i="7"/>
  <c r="H18" i="7"/>
  <c r="H19" i="7"/>
  <c r="H54" i="7"/>
  <c r="H20" i="7"/>
  <c r="H21" i="7"/>
  <c r="H22" i="7"/>
  <c r="H46" i="7"/>
  <c r="H11" i="7"/>
  <c r="H25" i="7"/>
  <c r="K196" i="18"/>
  <c r="K189" i="18"/>
  <c r="J189" i="18"/>
  <c r="K122" i="18"/>
  <c r="K180" i="18" s="1"/>
  <c r="I6" i="12"/>
  <c r="AZ57" i="8"/>
  <c r="AV57" i="8"/>
  <c r="AN57" i="8"/>
  <c r="AG57" i="8"/>
  <c r="AA57" i="8"/>
  <c r="N57" i="8"/>
  <c r="AZ56" i="8"/>
  <c r="AV56" i="8"/>
  <c r="AN56" i="8"/>
  <c r="AG56" i="8"/>
  <c r="AA56" i="8"/>
  <c r="N56" i="8"/>
  <c r="AZ55" i="8"/>
  <c r="AV55" i="8"/>
  <c r="AN55" i="8"/>
  <c r="AG55" i="8"/>
  <c r="AA55" i="8"/>
  <c r="N55" i="8"/>
  <c r="AV54" i="8"/>
  <c r="AM54" i="8"/>
  <c r="AN54" i="8" s="1"/>
  <c r="AG54" i="8"/>
  <c r="AA54" i="8"/>
  <c r="N54" i="8"/>
  <c r="AZ53" i="8"/>
  <c r="AU53" i="8"/>
  <c r="AV53" i="8" s="1"/>
  <c r="AN53" i="8"/>
  <c r="AG53" i="8"/>
  <c r="AA53" i="8"/>
  <c r="AU52" i="8"/>
  <c r="AV52" i="8" s="1"/>
  <c r="AM52" i="8"/>
  <c r="AZ52" i="8" s="1"/>
  <c r="AG52" i="8"/>
  <c r="AA52" i="8"/>
  <c r="N52" i="8"/>
  <c r="AZ51" i="8"/>
  <c r="AU51" i="8"/>
  <c r="AV51" i="8" s="1"/>
  <c r="AN51" i="8"/>
  <c r="AG51" i="8"/>
  <c r="AA51" i="8"/>
  <c r="N51" i="8"/>
  <c r="AZ50" i="8"/>
  <c r="AU50" i="8"/>
  <c r="AV50" i="8" s="1"/>
  <c r="AN50" i="8"/>
  <c r="AG50" i="8"/>
  <c r="AA50" i="8"/>
  <c r="N50" i="8"/>
  <c r="AU49" i="8"/>
  <c r="AV49" i="8" s="1"/>
  <c r="AM49" i="8"/>
  <c r="AZ49" i="8" s="1"/>
  <c r="AG49" i="8"/>
  <c r="AA49" i="8"/>
  <c r="N49" i="8"/>
  <c r="AZ48" i="8"/>
  <c r="AV48" i="8"/>
  <c r="AN48" i="8"/>
  <c r="AG48" i="8"/>
  <c r="AA48" i="8"/>
  <c r="N48" i="8"/>
  <c r="AZ47" i="8"/>
  <c r="AV47" i="8"/>
  <c r="AN47" i="8"/>
  <c r="AG47" i="8"/>
  <c r="AA47" i="8"/>
  <c r="N47" i="8"/>
  <c r="AZ46" i="8"/>
  <c r="AV46" i="8"/>
  <c r="AN46" i="8"/>
  <c r="AG46" i="8"/>
  <c r="AA46" i="8"/>
  <c r="N46" i="8"/>
  <c r="AZ45" i="8"/>
  <c r="AV45" i="8"/>
  <c r="AN45" i="8"/>
  <c r="AG45" i="8"/>
  <c r="AA45" i="8"/>
  <c r="N45" i="8"/>
  <c r="AZ44" i="8"/>
  <c r="AV44" i="8"/>
  <c r="AN44" i="8"/>
  <c r="AG44" i="8"/>
  <c r="AA44" i="8"/>
  <c r="N44" i="8"/>
  <c r="AZ43" i="8"/>
  <c r="AV43" i="8"/>
  <c r="AN43" i="8"/>
  <c r="AG43" i="8"/>
  <c r="AA43" i="8"/>
  <c r="N43" i="8"/>
  <c r="AZ42" i="8"/>
  <c r="AV42" i="8"/>
  <c r="AN42" i="8"/>
  <c r="AG42" i="8"/>
  <c r="AA42" i="8"/>
  <c r="N42" i="8"/>
  <c r="AZ41" i="8"/>
  <c r="AV41" i="8"/>
  <c r="AN41" i="8"/>
  <c r="AG41" i="8"/>
  <c r="AA41" i="8"/>
  <c r="N41" i="8"/>
  <c r="AZ40" i="8"/>
  <c r="AU40" i="8"/>
  <c r="AV40" i="8" s="1"/>
  <c r="AN40" i="8"/>
  <c r="AG40" i="8"/>
  <c r="AA40" i="8"/>
  <c r="N40" i="8"/>
  <c r="AZ39" i="8"/>
  <c r="AU39" i="8"/>
  <c r="AV39" i="8" s="1"/>
  <c r="AN39" i="8"/>
  <c r="AG39" i="8"/>
  <c r="AA39" i="8"/>
  <c r="N39" i="8"/>
  <c r="AZ38" i="8"/>
  <c r="AV38" i="8"/>
  <c r="AN38" i="8"/>
  <c r="AG38" i="8"/>
  <c r="AA38" i="8"/>
  <c r="N38" i="8"/>
  <c r="AZ37" i="8"/>
  <c r="AV37" i="8"/>
  <c r="AN37" i="8"/>
  <c r="AG37" i="8"/>
  <c r="AA37" i="8"/>
  <c r="N37" i="8"/>
  <c r="AZ36" i="8"/>
  <c r="AV36" i="8"/>
  <c r="AN36" i="8"/>
  <c r="AG36" i="8"/>
  <c r="AA36" i="8"/>
  <c r="N36" i="8"/>
  <c r="AZ35" i="8"/>
  <c r="AV35" i="8"/>
  <c r="AN35" i="8"/>
  <c r="AG35" i="8"/>
  <c r="AA35" i="8"/>
  <c r="N35" i="8"/>
  <c r="AZ34" i="8"/>
  <c r="AV34" i="8"/>
  <c r="AN34" i="8"/>
  <c r="AG34" i="8"/>
  <c r="AA34" i="8"/>
  <c r="N34" i="8"/>
  <c r="AZ33" i="8"/>
  <c r="AV33" i="8"/>
  <c r="AN33" i="8"/>
  <c r="AG33" i="8"/>
  <c r="AA33" i="8"/>
  <c r="N33" i="8"/>
  <c r="AV32" i="8"/>
  <c r="AM32" i="8"/>
  <c r="AN32" i="8" s="1"/>
  <c r="AP32" i="8" s="1"/>
  <c r="AG32" i="8"/>
  <c r="AA32" i="8"/>
  <c r="N32" i="8"/>
  <c r="AZ31" i="8"/>
  <c r="AV31" i="8"/>
  <c r="AN31" i="8"/>
  <c r="AG31" i="8"/>
  <c r="AA31" i="8"/>
  <c r="N31" i="8"/>
  <c r="AZ30" i="8"/>
  <c r="AV30" i="8"/>
  <c r="AN30" i="8"/>
  <c r="AG30" i="8"/>
  <c r="AA30" i="8"/>
  <c r="N30" i="8"/>
  <c r="AZ29" i="8"/>
  <c r="AV29" i="8"/>
  <c r="AN29" i="8"/>
  <c r="AP29" i="8" s="1"/>
  <c r="AG29" i="8"/>
  <c r="AA29" i="8"/>
  <c r="N29" i="8"/>
  <c r="AZ28" i="8"/>
  <c r="AV28" i="8"/>
  <c r="AN28" i="8"/>
  <c r="AG28" i="8"/>
  <c r="AA28" i="8"/>
  <c r="N28" i="8"/>
  <c r="AZ27" i="8"/>
  <c r="AV27" i="8"/>
  <c r="AN27" i="8"/>
  <c r="AG27" i="8"/>
  <c r="AA27" i="8"/>
  <c r="N27" i="8"/>
  <c r="AZ26" i="8"/>
  <c r="AV26" i="8"/>
  <c r="AN26" i="8"/>
  <c r="AG26" i="8"/>
  <c r="AA26" i="8"/>
  <c r="N26" i="8"/>
  <c r="AZ25" i="8"/>
  <c r="AV25" i="8"/>
  <c r="AN25" i="8"/>
  <c r="AG25" i="8"/>
  <c r="AA25" i="8"/>
  <c r="N25" i="8"/>
  <c r="AZ24" i="8"/>
  <c r="AV24" i="8"/>
  <c r="AN24" i="8"/>
  <c r="AG24" i="8"/>
  <c r="AA24" i="8"/>
  <c r="N24" i="8"/>
  <c r="AZ23" i="8"/>
  <c r="AV23" i="8"/>
  <c r="AN23" i="8"/>
  <c r="AG23" i="8"/>
  <c r="AA23" i="8"/>
  <c r="N23" i="8"/>
  <c r="AZ22" i="8"/>
  <c r="AV22" i="8"/>
  <c r="AN22" i="8"/>
  <c r="AP22" i="8" s="1"/>
  <c r="AG22" i="8"/>
  <c r="AA22" i="8"/>
  <c r="N22" i="8"/>
  <c r="AU21" i="8"/>
  <c r="AV21" i="8" s="1"/>
  <c r="AM21" i="8"/>
  <c r="AZ21" i="8" s="1"/>
  <c r="AG21" i="8"/>
  <c r="AA21" i="8"/>
  <c r="N21" i="8"/>
  <c r="AZ20" i="8"/>
  <c r="AV20" i="8"/>
  <c r="AN20" i="8"/>
  <c r="AP20" i="8" s="1"/>
  <c r="AG20" i="8"/>
  <c r="AA20" i="8"/>
  <c r="N20" i="8"/>
  <c r="AV19" i="8"/>
  <c r="AM19" i="8"/>
  <c r="AZ19" i="8" s="1"/>
  <c r="AG19" i="8"/>
  <c r="AA19" i="8"/>
  <c r="N19" i="8"/>
  <c r="AZ18" i="8"/>
  <c r="AV18" i="8"/>
  <c r="AN18" i="8"/>
  <c r="AP18" i="8" s="1"/>
  <c r="AG18" i="8"/>
  <c r="AA18" i="8"/>
  <c r="N18" i="8"/>
  <c r="AZ17" i="8"/>
  <c r="AV17" i="8"/>
  <c r="AN17" i="8"/>
  <c r="AP17" i="8" s="1"/>
  <c r="AG17" i="8"/>
  <c r="AA17" i="8"/>
  <c r="N17" i="8"/>
  <c r="AV16" i="8"/>
  <c r="AM16" i="8"/>
  <c r="AZ16" i="8" s="1"/>
  <c r="AG16" i="8"/>
  <c r="AA16" i="8"/>
  <c r="N16" i="8"/>
  <c r="AZ15" i="8"/>
  <c r="AV15" i="8"/>
  <c r="AN15" i="8"/>
  <c r="AP15" i="8" s="1"/>
  <c r="AG15" i="8"/>
  <c r="AA15" i="8"/>
  <c r="N15" i="8"/>
  <c r="AZ14" i="8"/>
  <c r="AV14" i="8"/>
  <c r="AN14" i="8"/>
  <c r="AP14" i="8"/>
  <c r="AG14" i="8"/>
  <c r="AA14" i="8"/>
  <c r="N14" i="8"/>
  <c r="AV13" i="8"/>
  <c r="AM13" i="8"/>
  <c r="AZ13" i="8" s="1"/>
  <c r="AG13" i="8"/>
  <c r="AA13" i="8"/>
  <c r="N13" i="8"/>
  <c r="AZ12" i="8"/>
  <c r="AV12" i="8"/>
  <c r="AN12" i="8"/>
  <c r="AP12" i="8" s="1"/>
  <c r="AG12" i="8"/>
  <c r="AA12" i="8"/>
  <c r="N12" i="8"/>
  <c r="AZ11" i="8"/>
  <c r="AV11" i="8"/>
  <c r="AN11" i="8"/>
  <c r="AP11" i="8" s="1"/>
  <c r="AG11" i="8"/>
  <c r="AA11" i="8"/>
  <c r="N11" i="8"/>
  <c r="AU10" i="8"/>
  <c r="AV10" i="8" s="1"/>
  <c r="AM10" i="8"/>
  <c r="AZ10" i="8" s="1"/>
  <c r="AG10" i="8"/>
  <c r="AA10" i="8"/>
  <c r="N10" i="8"/>
  <c r="AV9" i="8"/>
  <c r="AN9" i="8"/>
  <c r="AP9" i="8" s="1"/>
  <c r="AG9" i="8"/>
  <c r="AA9" i="8"/>
  <c r="N9" i="8"/>
  <c r="AV8" i="8"/>
  <c r="AM8" i="8"/>
  <c r="AN8" i="8" s="1"/>
  <c r="AP8" i="8" s="1"/>
  <c r="AG8" i="8"/>
  <c r="AA8" i="8"/>
  <c r="N8" i="8"/>
  <c r="AZ7" i="8"/>
  <c r="AU7" i="8"/>
  <c r="AV7" i="8" s="1"/>
  <c r="AN7" i="8"/>
  <c r="AG7" i="8"/>
  <c r="AA7" i="8"/>
  <c r="N7" i="8"/>
  <c r="AZ6" i="8"/>
  <c r="AU6" i="8"/>
  <c r="AV6" i="8" s="1"/>
  <c r="AN6" i="8"/>
  <c r="AP6" i="8" s="1"/>
  <c r="AG6" i="8"/>
  <c r="AA6" i="8"/>
  <c r="N6" i="8"/>
  <c r="AU5" i="8"/>
  <c r="AV5" i="8" s="1"/>
  <c r="AM5" i="8"/>
  <c r="AZ5" i="8" s="1"/>
  <c r="AG5" i="8"/>
  <c r="AA5" i="8"/>
  <c r="N5" i="8"/>
  <c r="AZ4" i="8"/>
  <c r="AU4" i="8"/>
  <c r="AV4" i="8" s="1"/>
  <c r="AN4" i="8"/>
  <c r="AP4" i="8" s="1"/>
  <c r="AG4" i="8"/>
  <c r="AA4" i="8"/>
  <c r="N4" i="8"/>
  <c r="AZ3" i="8"/>
  <c r="AU3" i="8"/>
  <c r="AV3" i="8" s="1"/>
  <c r="AN3" i="8"/>
  <c r="AP3" i="8" s="1"/>
  <c r="AG3" i="8"/>
  <c r="AA3" i="8"/>
  <c r="N3" i="8"/>
  <c r="AN5" i="8"/>
  <c r="AP5" i="8" s="1"/>
  <c r="AZ8" i="8"/>
  <c r="AN52" i="8"/>
  <c r="AN19" i="8" l="1"/>
  <c r="AP19" i="8" s="1"/>
  <c r="AZ54" i="8"/>
  <c r="AN21" i="8"/>
  <c r="AN13" i="8"/>
  <c r="AP13" i="8" s="1"/>
  <c r="AZ32" i="8"/>
  <c r="AN49" i="8"/>
  <c r="AN10" i="8"/>
  <c r="AN16" i="8"/>
  <c r="AP16" i="8" s="1"/>
</calcChain>
</file>

<file path=xl/sharedStrings.xml><?xml version="1.0" encoding="utf-8"?>
<sst xmlns="http://schemas.openxmlformats.org/spreadsheetml/2006/main" count="10543" uniqueCount="2430">
  <si>
    <t>Revisión y concepto documentos JurÍdicos</t>
  </si>
  <si>
    <t>Realizar el Estudio Vial</t>
  </si>
  <si>
    <t>Decisión Solicitud</t>
  </si>
  <si>
    <t>01 CODIGO SDHT</t>
  </si>
  <si>
    <t>02 CODIGO
SDP</t>
  </si>
  <si>
    <t>03 UBICACIÓN EXPEDIENTE</t>
  </si>
  <si>
    <t>04 ETAPA EN ADMINISTRACIÓN DISTRITAL</t>
  </si>
  <si>
    <t>05 Decisión
Gestión 2024</t>
  </si>
  <si>
    <t>06 ESTADO ACTUAL
TRÁMITE</t>
  </si>
  <si>
    <t>07 Prioridad 2024-2028</t>
  </si>
  <si>
    <r>
      <rPr>
        <b/>
        <sz val="9"/>
        <color rgb="FF000000"/>
        <rFont val="Calibri"/>
        <family val="2"/>
      </rPr>
      <t xml:space="preserve">08 Localidad
</t>
    </r>
    <r>
      <rPr>
        <b/>
        <sz val="9"/>
        <color rgb="FFFFFFFF"/>
        <rFont val="Calibri"/>
        <family val="2"/>
      </rPr>
      <t>(Seleccione)</t>
    </r>
  </si>
  <si>
    <r>
      <rPr>
        <b/>
        <sz val="9"/>
        <color rgb="FF000000"/>
        <rFont val="Calibri"/>
        <family val="2"/>
      </rPr>
      <t xml:space="preserve">09 UPL
</t>
    </r>
    <r>
      <rPr>
        <b/>
        <sz val="9"/>
        <color rgb="FFFFFFFF"/>
        <rFont val="Calibri"/>
        <family val="2"/>
      </rPr>
      <t>(Seleccione)</t>
    </r>
  </si>
  <si>
    <t>10 Grupo UPL</t>
  </si>
  <si>
    <t>11 Estrato</t>
  </si>
  <si>
    <t>12 Tratamiento Urbanistico DD555/21</t>
  </si>
  <si>
    <t>13 Nombre Asentamiento</t>
  </si>
  <si>
    <t>14 Área (ha)</t>
  </si>
  <si>
    <t>15 No. Manzanas</t>
  </si>
  <si>
    <t>16 No.Lotes</t>
  </si>
  <si>
    <t>17 Población</t>
  </si>
  <si>
    <t>18 Profesional Sistematización y Archivo</t>
  </si>
  <si>
    <r>
      <rPr>
        <b/>
        <sz val="9"/>
        <color rgb="FF000000"/>
        <rFont val="Calibri"/>
        <family val="2"/>
      </rPr>
      <t xml:space="preserve">19 Profesional Lider- UPL
</t>
    </r>
    <r>
      <rPr>
        <b/>
        <sz val="9"/>
        <color rgb="FFFFFFFF"/>
        <rFont val="Calibri"/>
        <family val="2"/>
      </rPr>
      <t>(SELECCIONE)</t>
    </r>
  </si>
  <si>
    <t>20 Profesional Técnico Asignado</t>
  </si>
  <si>
    <r>
      <rPr>
        <b/>
        <sz val="9"/>
        <color rgb="FF000000"/>
        <rFont val="Calibri"/>
        <family val="2"/>
      </rPr>
      <t xml:space="preserve">21 Profesional Juridico 
</t>
    </r>
    <r>
      <rPr>
        <b/>
        <sz val="9"/>
        <color rgb="FFFFFFFF"/>
        <rFont val="Calibri"/>
        <family val="2"/>
      </rPr>
      <t>(SELECCIONE)</t>
    </r>
  </si>
  <si>
    <t>22 Fecha Primera Solicitud</t>
  </si>
  <si>
    <t>23 Solicitud 1
Radicado /
(dia/mes/año) 
SDP y SDHT</t>
  </si>
  <si>
    <t>24 Solicitud 2
Radicado /
(dia/mes/año) 
SDP y SDHT</t>
  </si>
  <si>
    <t>25 Solicitud 3
Radicado /
(dia/mes/año) 
SDP y SDHT</t>
  </si>
  <si>
    <t>26 Solicitud 4
Radicado /
(dia/mes/año) 
SDP y SDHT</t>
  </si>
  <si>
    <t>27 Solicitud 5
Radicado /
(dia/mes/año) 
SDP y SDHT</t>
  </si>
  <si>
    <t>28 Solicitud 6
Radicado /
(dia/mes/año) 
SDP y SDHT</t>
  </si>
  <si>
    <t>29 Datos Radicación Vigente (última)
Radicado /
(dia/mes/año) 
SDP y SDHT</t>
  </si>
  <si>
    <t>30 Total de Radicaciones</t>
  </si>
  <si>
    <t>31 Año Radicación Inicio Trámite</t>
  </si>
  <si>
    <t>32 Lapso de Tiempo en Estudio</t>
  </si>
  <si>
    <r>
      <rPr>
        <b/>
        <sz val="9"/>
        <color theme="1"/>
        <rFont val="Calibri"/>
        <family val="2"/>
      </rPr>
      <t xml:space="preserve">33 SDA
No. de Radicado 
</t>
    </r>
    <r>
      <rPr>
        <b/>
        <sz val="9"/>
        <color rgb="FFFFFFFF"/>
        <rFont val="Calibri"/>
        <family val="2"/>
      </rPr>
      <t>(Se registran Conceptos y actualizaciones)</t>
    </r>
  </si>
  <si>
    <r>
      <rPr>
        <b/>
        <sz val="9"/>
        <color theme="1"/>
        <rFont val="Calibri"/>
        <family val="2"/>
      </rPr>
      <t xml:space="preserve">34 SDA
Fecha Radicado 
</t>
    </r>
    <r>
      <rPr>
        <b/>
        <sz val="9"/>
        <color rgb="FFFFFFFF"/>
        <rFont val="Calibri"/>
        <family val="2"/>
      </rPr>
      <t>(Fecha de último radicado, aplica para actualizaciones )</t>
    </r>
  </si>
  <si>
    <r>
      <rPr>
        <b/>
        <sz val="9"/>
        <color theme="1"/>
        <rFont val="Calibri"/>
        <family val="2"/>
      </rPr>
      <t xml:space="preserve">35 IDIGER
No. de Radicado 
</t>
    </r>
    <r>
      <rPr>
        <b/>
        <sz val="9"/>
        <color rgb="FFFFFFFF"/>
        <rFont val="Calibri"/>
        <family val="2"/>
      </rPr>
      <t>(Se registran Conceptos y Adendas)</t>
    </r>
  </si>
  <si>
    <r>
      <rPr>
        <b/>
        <sz val="9"/>
        <rFont val="Calibri"/>
        <family val="2"/>
      </rPr>
      <t xml:space="preserve">36 IDIGER
Fecha Radicado 
</t>
    </r>
    <r>
      <rPr>
        <b/>
        <sz val="9"/>
        <color rgb="FFFFFFFF"/>
        <rFont val="Calibri"/>
        <family val="2"/>
      </rPr>
      <t xml:space="preserve">(Fecha de último radicado, aplica para adendas)
No tienen vigencia, salvo </t>
    </r>
    <r>
      <rPr>
        <b/>
        <u/>
        <sz val="9"/>
        <color rgb="FFFFFFFF"/>
        <rFont val="Calibri"/>
        <family val="2"/>
      </rPr>
      <t>Si</t>
    </r>
    <r>
      <rPr>
        <b/>
        <sz val="9"/>
        <color rgb="FFFFFFFF"/>
        <rFont val="Calibri"/>
        <family val="2"/>
      </rPr>
      <t xml:space="preserve"> las condiciones cambian</t>
    </r>
  </si>
  <si>
    <r>
      <rPr>
        <b/>
        <sz val="9"/>
        <color theme="1"/>
        <rFont val="Calibri"/>
        <family val="2"/>
      </rPr>
      <t xml:space="preserve">37 EAAB
Historico
</t>
    </r>
    <r>
      <rPr>
        <b/>
        <sz val="9"/>
        <color rgb="FFFFFFFF"/>
        <rFont val="Calibri"/>
        <family val="2"/>
      </rPr>
      <t>No. Radicados y No. CT
 (incluye de actualizaciones)</t>
    </r>
  </si>
  <si>
    <r>
      <rPr>
        <b/>
        <sz val="9"/>
        <color theme="1"/>
        <rFont val="Calibri"/>
        <family val="2"/>
      </rPr>
      <t xml:space="preserve">38 EAAB
</t>
    </r>
    <r>
      <rPr>
        <b/>
        <sz val="9"/>
        <color rgb="FFFFFFFF"/>
        <rFont val="Calibri"/>
        <family val="2"/>
      </rPr>
      <t>(Fecha último concepto tecnico)</t>
    </r>
  </si>
  <si>
    <r>
      <rPr>
        <b/>
        <sz val="9"/>
        <color theme="1"/>
        <rFont val="Calibri"/>
        <family val="2"/>
      </rPr>
      <t xml:space="preserve">39 EAAB
Fecha Termina Vigencia 
</t>
    </r>
    <r>
      <rPr>
        <b/>
        <sz val="9"/>
        <color rgb="FFFFFFFF"/>
        <rFont val="Calibri"/>
        <family val="2"/>
      </rPr>
      <t>(Vigencia años)</t>
    </r>
  </si>
  <si>
    <t>40 EAAB
Vencido/Vigente</t>
  </si>
  <si>
    <r>
      <rPr>
        <b/>
        <sz val="9"/>
        <color theme="1"/>
        <rFont val="Calibri"/>
        <family val="2"/>
      </rPr>
      <t xml:space="preserve">41 GAS NATURAL
Historico
</t>
    </r>
    <r>
      <rPr>
        <b/>
        <sz val="9"/>
        <color rgb="FFFFFFFF"/>
        <rFont val="Calibri"/>
        <family val="2"/>
      </rPr>
      <t>No. Radicados y No. CT
 (incluye de actualizaciones)</t>
    </r>
  </si>
  <si>
    <r>
      <rPr>
        <b/>
        <sz val="9"/>
        <color theme="1"/>
        <rFont val="Calibri"/>
        <family val="2"/>
      </rPr>
      <t xml:space="preserve">42 GAS NATURAL
Historico
</t>
    </r>
    <r>
      <rPr>
        <b/>
        <sz val="9"/>
        <color rgb="FFFFFFFF"/>
        <rFont val="Calibri"/>
        <family val="2"/>
      </rPr>
      <t>(Fecha último concepto tecnico)</t>
    </r>
  </si>
  <si>
    <r>
      <rPr>
        <b/>
        <sz val="9"/>
        <color theme="1"/>
        <rFont val="Calibri"/>
        <family val="2"/>
      </rPr>
      <t xml:space="preserve">43 GAS NATURAL
</t>
    </r>
    <r>
      <rPr>
        <b/>
        <sz val="9"/>
        <color rgb="FFFFFFFF"/>
        <rFont val="Calibri"/>
        <family val="2"/>
      </rPr>
      <t>Fecha Termina Vigencia 
(Vigencia años)</t>
    </r>
  </si>
  <si>
    <t>44 GAS NATURAL (Vencido/Vigente)</t>
  </si>
  <si>
    <t>45 CODENSA (No.CT y fecha)</t>
  </si>
  <si>
    <t>46 ETB</t>
  </si>
  <si>
    <t xml:space="preserve">47 Resultado AFO 066 - </t>
  </si>
  <si>
    <t>48 Fecha suscripción AFO-066
(dd/mm/yy)</t>
  </si>
  <si>
    <r>
      <rPr>
        <b/>
        <sz val="9"/>
        <color theme="1"/>
        <rFont val="Calibri"/>
        <family val="2"/>
      </rPr>
      <t xml:space="preserve">49 Fecha Visita
</t>
    </r>
    <r>
      <rPr>
        <b/>
        <sz val="9"/>
        <color rgb="FFFFFFFF"/>
        <rFont val="Calibri"/>
        <family val="2"/>
      </rPr>
      <t>(dd/mm/yy)</t>
    </r>
  </si>
  <si>
    <t>50
Observaciones</t>
  </si>
  <si>
    <t>51 Radicados, fechas / observaciones</t>
  </si>
  <si>
    <t>52 Fecha Inicial
(dia/mes/año)</t>
  </si>
  <si>
    <t>53 Fecha Final
(dia/mes/año)</t>
  </si>
  <si>
    <t>Tiempo (dias)</t>
  </si>
  <si>
    <t>Estado Concepto Juridico</t>
  </si>
  <si>
    <t>Estado EV</t>
  </si>
  <si>
    <t>Tipo de Decisión Administrativa</t>
  </si>
  <si>
    <t>No radicado</t>
  </si>
  <si>
    <t>TIPO DEVOLUCIÓN</t>
  </si>
  <si>
    <t>RADICADO DEVOLUCIÓN  SDP</t>
  </si>
  <si>
    <r>
      <rPr>
        <b/>
        <sz val="9"/>
        <color theme="1"/>
        <rFont val="Calibri"/>
        <family val="2"/>
      </rPr>
      <t xml:space="preserve">FECHA </t>
    </r>
    <r>
      <rPr>
        <b/>
        <sz val="9"/>
        <color rgb="FFFF0000"/>
        <rFont val="Calibri"/>
        <family val="2"/>
      </rPr>
      <t>ULTIMA</t>
    </r>
    <r>
      <rPr>
        <b/>
        <sz val="9"/>
        <color theme="1"/>
        <rFont val="Calibri"/>
        <family val="2"/>
      </rPr>
      <t xml:space="preserve"> DEVOLUCIÓN 
SDP</t>
    </r>
  </si>
  <si>
    <t>RADICADO DEVOLUCIÓN SDHT</t>
  </si>
  <si>
    <t>FECHA RADICADO SDHT</t>
  </si>
  <si>
    <t>ALERTA &gt;60 dias s</t>
  </si>
  <si>
    <t xml:space="preserve">Observaciones </t>
  </si>
  <si>
    <r>
      <rPr>
        <b/>
        <sz val="9"/>
        <color theme="1"/>
        <rFont val="Calibri"/>
        <family val="2"/>
      </rPr>
      <t xml:space="preserve">3.3.1 - Fecha solicitud Envio SubTerritorial
</t>
    </r>
    <r>
      <rPr>
        <b/>
        <sz val="9"/>
        <color rgb="FFFF0000"/>
        <rFont val="Calibri"/>
        <family val="2"/>
      </rPr>
      <t>(dia/mes/año)</t>
    </r>
  </si>
  <si>
    <r>
      <rPr>
        <b/>
        <sz val="9"/>
        <color rgb="FF002060"/>
        <rFont val="Calibri"/>
        <family val="2"/>
      </rPr>
      <t xml:space="preserve">3.3.2 - Fecha Recibido
</t>
    </r>
    <r>
      <rPr>
        <b/>
        <sz val="9"/>
        <color rgb="FFFF0000"/>
        <rFont val="Calibri"/>
        <family val="2"/>
      </rPr>
      <t>(dia/mes/año)</t>
    </r>
  </si>
  <si>
    <r>
      <rPr>
        <b/>
        <sz val="9"/>
        <color rgb="FF000000"/>
        <rFont val="Calibri"/>
        <family val="2"/>
      </rPr>
      <t xml:space="preserve">Estado Auto de Inicio
</t>
    </r>
    <r>
      <rPr>
        <b/>
        <sz val="9"/>
        <color rgb="FFFFFFFF"/>
        <rFont val="Calibri"/>
        <family val="2"/>
      </rPr>
      <t>(Seleccione)</t>
    </r>
  </si>
  <si>
    <t>AUTO INICIO &gt; VIGENCIA EAAB</t>
  </si>
  <si>
    <t>AUTO DE INICIO &gt; VIGENCIA VANTI</t>
  </si>
  <si>
    <r>
      <rPr>
        <b/>
        <sz val="9"/>
        <color rgb="FF002060"/>
        <rFont val="Calibri"/>
        <family val="2"/>
      </rPr>
      <t xml:space="preserve">Tiempo entre Radicación SDP y Auto de Inicio
</t>
    </r>
    <r>
      <rPr>
        <b/>
        <sz val="9"/>
        <color rgb="FFFF0000"/>
        <rFont val="Calibri"/>
        <family val="2"/>
      </rPr>
      <t>MESES</t>
    </r>
  </si>
  <si>
    <r>
      <rPr>
        <b/>
        <sz val="9"/>
        <color rgb="FFFF0000"/>
        <rFont val="Calibri"/>
        <family val="2"/>
      </rPr>
      <t xml:space="preserve">3.4.1 -Fecha de Inicio
</t>
    </r>
    <r>
      <rPr>
        <b/>
        <sz val="9"/>
        <color theme="0"/>
        <rFont val="Calibri"/>
        <family val="2"/>
      </rPr>
      <t>(dia/mes/año)</t>
    </r>
  </si>
  <si>
    <r>
      <rPr>
        <b/>
        <sz val="9"/>
        <color rgb="FF000000"/>
        <rFont val="Calibri"/>
        <family val="2"/>
      </rPr>
      <t xml:space="preserve">3.4.2 - Fecha Finalización
</t>
    </r>
    <r>
      <rPr>
        <b/>
        <sz val="9"/>
        <color theme="0"/>
        <rFont val="Calibri"/>
        <family val="2"/>
      </rPr>
      <t>(dia/mes/año)</t>
    </r>
  </si>
  <si>
    <t>Tiempo Estudio Urbano (Dec 1077/15 - 60 dias hábiles)</t>
  </si>
  <si>
    <r>
      <rPr>
        <b/>
        <sz val="9"/>
        <color rgb="FF002060"/>
        <rFont val="Calibri"/>
        <family val="2"/>
      </rPr>
      <t xml:space="preserve">Estado de Avance Estudio Urbano
</t>
    </r>
    <r>
      <rPr>
        <b/>
        <sz val="9"/>
        <color theme="0"/>
        <rFont val="Calibri"/>
        <family val="2"/>
      </rPr>
      <t>(Seleccionar)</t>
    </r>
  </si>
  <si>
    <t>Observaciones</t>
  </si>
  <si>
    <t>Fecha Programada Taller</t>
  </si>
  <si>
    <t>FECHA REALIZACIÓN TALLER</t>
  </si>
  <si>
    <t>FECHA PUBLICACIÓN</t>
  </si>
  <si>
    <r>
      <rPr>
        <b/>
        <sz val="9"/>
        <color rgb="FF002060"/>
        <rFont val="Calibri"/>
        <family val="2"/>
      </rPr>
      <t xml:space="preserve">Estado Taller y Publicidad
</t>
    </r>
    <r>
      <rPr>
        <b/>
        <sz val="9"/>
        <color rgb="FFFFFFFF"/>
        <rFont val="Calibri"/>
        <family val="2"/>
      </rPr>
      <t>(Seleccione)</t>
    </r>
  </si>
  <si>
    <t>Tiempo</t>
  </si>
  <si>
    <r>
      <rPr>
        <b/>
        <sz val="9"/>
        <color rgb="FF002060"/>
        <rFont val="Calibri"/>
        <family val="2"/>
      </rPr>
      <t xml:space="preserve">COMUNICACIONES  </t>
    </r>
    <r>
      <rPr>
        <b/>
        <sz val="9"/>
        <color theme="0"/>
        <rFont val="Calibri"/>
        <family val="2"/>
      </rPr>
      <t>(Publicaciones, Correos- Avisos- Otros) (Radicado- Fecha)</t>
    </r>
  </si>
  <si>
    <r>
      <rPr>
        <b/>
        <sz val="9"/>
        <color rgb="FF002060"/>
        <rFont val="Calibri"/>
        <family val="2"/>
      </rPr>
      <t xml:space="preserve">Estado de Avance Proyecto de Resolución
</t>
    </r>
    <r>
      <rPr>
        <b/>
        <sz val="9"/>
        <color rgb="FFFF0000"/>
        <rFont val="Calibri"/>
        <family val="2"/>
      </rPr>
      <t>(Seleccione)</t>
    </r>
  </si>
  <si>
    <r>
      <rPr>
        <b/>
        <sz val="9"/>
        <color rgb="FF002060"/>
        <rFont val="Calibri"/>
        <family val="2"/>
      </rPr>
      <t xml:space="preserve">3.6.1
Fecha Elaboración (PRIMERA VE Z CON VoBo de SMI Proyecto de Resolución
</t>
    </r>
    <r>
      <rPr>
        <b/>
        <sz val="9"/>
        <color rgb="FFFFFFFF"/>
        <rFont val="Calibri"/>
        <family val="2"/>
      </rPr>
      <t>Primera Vez
(dd/mm/yyyy)</t>
    </r>
  </si>
  <si>
    <t>SIPA PROCESO
RADICACIÓN A SUBSECRETARIA JURIDICA- DACJ</t>
  </si>
  <si>
    <t>BITACORA</t>
  </si>
  <si>
    <r>
      <rPr>
        <b/>
        <sz val="9"/>
        <color rgb="FF002060"/>
        <rFont val="Calibri"/>
        <family val="2"/>
      </rPr>
      <t xml:space="preserve">Fecha </t>
    </r>
    <r>
      <rPr>
        <b/>
        <sz val="9"/>
        <color rgb="FFFFFFFF"/>
        <rFont val="Calibri"/>
        <family val="2"/>
      </rPr>
      <t>ENTREGA</t>
    </r>
    <r>
      <rPr>
        <b/>
        <sz val="9"/>
        <color rgb="FF002060"/>
        <rFont val="Calibri"/>
        <family val="2"/>
      </rPr>
      <t xml:space="preserve"> expediente DLMIB
</t>
    </r>
    <r>
      <rPr>
        <b/>
        <sz val="9"/>
        <color rgb="FFFFFFFF"/>
        <rFont val="Calibri"/>
        <family val="2"/>
      </rPr>
      <t>(Primera Vez) - (dd/mm/yyyy)</t>
    </r>
  </si>
  <si>
    <t>RADICADOS A DACJ-SJ</t>
  </si>
  <si>
    <t>RADICADOS 
DEVOLUCIONES DACJ-SJ</t>
  </si>
  <si>
    <t>Fecha Radicación a DACJ</t>
  </si>
  <si>
    <t>CHEQUEO EAAB</t>
  </si>
  <si>
    <t>CHEQUEO GAS NATURAL</t>
  </si>
  <si>
    <t>TIEMPO TOTAL</t>
  </si>
  <si>
    <t>Hito -4 SMI 
Sistematización y archivo</t>
  </si>
  <si>
    <t>Fecha de Activación Evaluación</t>
  </si>
  <si>
    <t xml:space="preserve">Hito -3  SMI
Revisión Resultado Evaluación </t>
  </si>
  <si>
    <t>Hito -2
Revisión SMI 
Auto de Inicio</t>
  </si>
  <si>
    <t>Fecha de Activación EU +Taller, o solo EU</t>
  </si>
  <si>
    <t>Hito -1
Revisión SMI
EU y Taller</t>
  </si>
  <si>
    <t>Hito 0
REvisión SMI del AA</t>
  </si>
  <si>
    <t>Hito 1
 Envió a la Dirección del AA</t>
  </si>
  <si>
    <t>Hito 2
Envió a la SJ o cierre</t>
  </si>
  <si>
    <t>Hito 3
Publicación del AA</t>
  </si>
  <si>
    <t>Hito 4
Segundo envió a SJ-SPD</t>
  </si>
  <si>
    <t>Hito 5
 Envio Juridica Distrital</t>
  </si>
  <si>
    <t>Hito 6 
Adopción del AA o firma del acto</t>
  </si>
  <si>
    <t>Observaciones
hitos 2023 -NO CAMBIAR</t>
  </si>
  <si>
    <r>
      <rPr>
        <b/>
        <sz val="9"/>
        <color rgb="FF002060"/>
        <rFont val="Calibri"/>
        <family val="2"/>
      </rPr>
      <t xml:space="preserve">Ejercicio Priorización según avance trámite 
</t>
    </r>
    <r>
      <rPr>
        <b/>
        <sz val="9"/>
        <color rgb="FF002060"/>
        <rFont val="Calibri"/>
        <family val="2"/>
      </rPr>
      <t>2023</t>
    </r>
  </si>
  <si>
    <t>Acciones Noviembre
2023</t>
  </si>
  <si>
    <t>No. Acto Administrativo</t>
  </si>
  <si>
    <r>
      <rPr>
        <b/>
        <sz val="9"/>
        <color rgb="FF002060"/>
        <rFont val="Calibri"/>
        <family val="2"/>
      </rPr>
      <t xml:space="preserve">Fecha de Expedición Acto Administrativo
</t>
    </r>
    <r>
      <rPr>
        <b/>
        <sz val="9"/>
        <color rgb="FFFFFFFF"/>
        <rFont val="Calibri"/>
        <family val="2"/>
      </rPr>
      <t>(dia/mm/año)</t>
    </r>
  </si>
  <si>
    <t>Tiempo Final Proceso (dias)</t>
  </si>
  <si>
    <t>METAS SDHT</t>
  </si>
  <si>
    <t>Programación 2024</t>
  </si>
  <si>
    <t>Decisión CTLF - 2023</t>
  </si>
  <si>
    <t>fecha CTLF</t>
  </si>
  <si>
    <t>observ CTLFU febrer</t>
  </si>
  <si>
    <t>Grupos por Tiempo Radicación</t>
  </si>
  <si>
    <t>Acciones posibles
(2023)</t>
  </si>
  <si>
    <t>SDP</t>
  </si>
  <si>
    <t>01-Conformación Expediente</t>
  </si>
  <si>
    <t>En Conformación</t>
  </si>
  <si>
    <t>0-Conformación Expediente</t>
  </si>
  <si>
    <t>1- Fallos/ordenes judiciales</t>
  </si>
  <si>
    <t>P1 &gt; 5años</t>
  </si>
  <si>
    <t>Procedente-</t>
  </si>
  <si>
    <t>Auto de Inicio</t>
  </si>
  <si>
    <t>01-En revisión aceptación cartografica</t>
  </si>
  <si>
    <t>2- Stock SDP</t>
  </si>
  <si>
    <t>P2: 3 a 5 años</t>
  </si>
  <si>
    <t>Procedente-con requerimientos</t>
  </si>
  <si>
    <t>Desistimiento</t>
  </si>
  <si>
    <t>02-Con Aceptación Cartografica SDP</t>
  </si>
  <si>
    <t>3- Potenciales POT</t>
  </si>
  <si>
    <t>P3 &lt; 3 años</t>
  </si>
  <si>
    <t>No procedente</t>
  </si>
  <si>
    <t xml:space="preserve">Devolución </t>
  </si>
  <si>
    <t>SDHT</t>
  </si>
  <si>
    <t>02-Ajustes Expediente</t>
  </si>
  <si>
    <t>En Ajustes</t>
  </si>
  <si>
    <t>02-Ajustes Expediente 2024</t>
  </si>
  <si>
    <t>4- Evaluación</t>
  </si>
  <si>
    <t>Desistimiento-mas de una solicitud</t>
  </si>
  <si>
    <t>Cierre Solicitud</t>
  </si>
  <si>
    <t>02-Ajustes Expediente 2023</t>
  </si>
  <si>
    <t xml:space="preserve">5- En Conformación/Ajsutes </t>
  </si>
  <si>
    <t>Negación</t>
  </si>
  <si>
    <t>02-Ajustes Expediente2022</t>
  </si>
  <si>
    <t>02-Ajustes Expediente2021</t>
  </si>
  <si>
    <t>02-Ajustes Expediente 2020 o anteriores</t>
  </si>
  <si>
    <t xml:space="preserve">03-Petición Desistida </t>
  </si>
  <si>
    <t>Archivada</t>
  </si>
  <si>
    <t>03-Petición Desistida 2024</t>
  </si>
  <si>
    <t>03-Petición Desistida 2023</t>
  </si>
  <si>
    <t>04-Con Cierre de solicitud</t>
  </si>
  <si>
    <t>04-Con Cierre Solicitud</t>
  </si>
  <si>
    <t>1-Evaluación Solicitud</t>
  </si>
  <si>
    <t>Evaluación</t>
  </si>
  <si>
    <t>1.1 Formulación M-FO-066 Evaluación-Solicitud</t>
  </si>
  <si>
    <t>1.1 Formulación/Adopción/Publicación Auto de Inicio</t>
  </si>
  <si>
    <t>1.2 Formulación/Adopción/Notificación Acto Desestimiento</t>
  </si>
  <si>
    <t>1.3 Recurso Reposición Acto Desestimiento</t>
  </si>
  <si>
    <t>1.4 Formulación/Revisión devolución solicitud</t>
  </si>
  <si>
    <t>1.5 Formulación/Adopción/Notificación Cierre Solicitud</t>
  </si>
  <si>
    <t>1.6 Negación por improcedencia 2024</t>
  </si>
  <si>
    <t>1.7 Negación por improcedencia 2023</t>
  </si>
  <si>
    <t>2-EU/DTS, participación y Publicación</t>
  </si>
  <si>
    <t>ElaboraciónEU</t>
  </si>
  <si>
    <t>2.1 Formulación EU/Participación/Publicación</t>
  </si>
  <si>
    <t>Taller</t>
  </si>
  <si>
    <t>2.2 Formulación Participación/Publicación</t>
  </si>
  <si>
    <t>Publicación</t>
  </si>
  <si>
    <t>2.3 Publicación</t>
  </si>
  <si>
    <t>3-Acto Administrativo Reconocimiento</t>
  </si>
  <si>
    <t>Acto Administrativo</t>
  </si>
  <si>
    <t>3.1 Formulación Resolución</t>
  </si>
  <si>
    <t>3.2 Revisión y Ajustes Resolución</t>
  </si>
  <si>
    <t xml:space="preserve">3.3 Adopción/Notificación </t>
  </si>
  <si>
    <t xml:space="preserve">3.4 Incorporación Cartografica </t>
  </si>
  <si>
    <t>Legalizado 2024</t>
  </si>
  <si>
    <t>Legalizado 2023</t>
  </si>
  <si>
    <t>Legalizado 2022</t>
  </si>
  <si>
    <t>Legalizado 2021</t>
  </si>
  <si>
    <t>Legalizado 2020</t>
  </si>
  <si>
    <t>UPL</t>
  </si>
  <si>
    <t>4-No Conforme</t>
  </si>
  <si>
    <t>4-Firmado</t>
  </si>
  <si>
    <t>1-Sin Estudio Urbano</t>
  </si>
  <si>
    <t>Yamile Hernandez</t>
  </si>
  <si>
    <t>Maria C Florez M</t>
  </si>
  <si>
    <t>01 Usaquén</t>
  </si>
  <si>
    <t>02 Cuenca del Tunjuelo</t>
  </si>
  <si>
    <t>3-Conforme</t>
  </si>
  <si>
    <t>2-En formulación</t>
  </si>
  <si>
    <t>2-En elaboración</t>
  </si>
  <si>
    <t>Mónica Andrea Rivera Ángel</t>
  </si>
  <si>
    <t>Duban Arley Gonzalez Castro</t>
  </si>
  <si>
    <t>G1R -  Agenda Reglamentaria DD 555/2021 -Socialización-Art 9</t>
  </si>
  <si>
    <t>02 Chapinero</t>
  </si>
  <si>
    <t>03 Arborizadora</t>
  </si>
  <si>
    <t>2-En estudio</t>
  </si>
  <si>
    <t>3-Terminado</t>
  </si>
  <si>
    <t>Juan Carlos Guerrero A</t>
  </si>
  <si>
    <t>No aplica</t>
  </si>
  <si>
    <t>G1R -  Agenda Reglamentaria DD 555/2021 -Socialización-Art 4</t>
  </si>
  <si>
    <t>03 Santa Fe</t>
  </si>
  <si>
    <t>04 Lucero</t>
  </si>
  <si>
    <t>1-Sin Concepto</t>
  </si>
  <si>
    <t>1-Sin Auto de Inicio</t>
  </si>
  <si>
    <t>Luis G Segura C</t>
  </si>
  <si>
    <t xml:space="preserve">G2L - Agenda Reglamentaria DD 555/2021 </t>
  </si>
  <si>
    <t>04 San Cristóbal</t>
  </si>
  <si>
    <t>05 Usme - Entrenubes</t>
  </si>
  <si>
    <t xml:space="preserve">G3.1 - Participación EU / DTS </t>
  </si>
  <si>
    <t>05 Usme</t>
  </si>
  <si>
    <t>06 Cerros Orientales</t>
  </si>
  <si>
    <t>Alejandro Cadavid</t>
  </si>
  <si>
    <t xml:space="preserve">Laura Estefania Trujillo Paez </t>
  </si>
  <si>
    <t>G3.2 - EU /DTS y Participación</t>
  </si>
  <si>
    <t>3-Recibido</t>
  </si>
  <si>
    <t>Marlen Irina Lozano Rahn</t>
  </si>
  <si>
    <t>Juan Carlos Cardenas</t>
  </si>
  <si>
    <t>07 Bosa</t>
  </si>
  <si>
    <t>08 Britalia</t>
  </si>
  <si>
    <t>David Guarin</t>
  </si>
  <si>
    <t>G4.1 - Evaluación- Con AI - Caso Especial</t>
  </si>
  <si>
    <t>08 Kennedy</t>
  </si>
  <si>
    <t>09 Suba</t>
  </si>
  <si>
    <t>Gabriel Enrique Arias</t>
  </si>
  <si>
    <t>G4.2 - Evaluación- Sin AI - Caso Especial</t>
  </si>
  <si>
    <t>09 Fontibón</t>
  </si>
  <si>
    <t>German A Saldarriaga L</t>
  </si>
  <si>
    <t>G4.3 - Evaluación - Sin AI</t>
  </si>
  <si>
    <t>10 Engativá</t>
  </si>
  <si>
    <t>11 Engativá</t>
  </si>
  <si>
    <t>Pendiente</t>
  </si>
  <si>
    <t>Devolución</t>
  </si>
  <si>
    <t>11 Suba</t>
  </si>
  <si>
    <t>12 Fontibón</t>
  </si>
  <si>
    <t>Lina Maria Merchan</t>
  </si>
  <si>
    <t>13 Tintal</t>
  </si>
  <si>
    <t>Angie Carolina Leon Silva</t>
  </si>
  <si>
    <t>14 Patio Bonito</t>
  </si>
  <si>
    <t>A_L-En Trámite</t>
  </si>
  <si>
    <t xml:space="preserve">3-Cumple </t>
  </si>
  <si>
    <t>Renovación</t>
  </si>
  <si>
    <t>4 Programado: Estudio Urbano</t>
  </si>
  <si>
    <t>15 Porvenir</t>
  </si>
  <si>
    <t>B_L-Devuelto SDHT 2024</t>
  </si>
  <si>
    <t>2-No cumple</t>
  </si>
  <si>
    <t>Mejoramiento Integral</t>
  </si>
  <si>
    <t>Sergio Martinez</t>
  </si>
  <si>
    <t>5 Programado: Evaluación I semestre</t>
  </si>
  <si>
    <t>16 Edén</t>
  </si>
  <si>
    <t>C_L-Devuelto SDHT 2023</t>
  </si>
  <si>
    <t xml:space="preserve">1-Por revisar </t>
  </si>
  <si>
    <t>Desarrollo</t>
  </si>
  <si>
    <t>Nelcy Prieto</t>
  </si>
  <si>
    <t>17 Bosa</t>
  </si>
  <si>
    <t>D_L-Devuelto SDHT 2022</t>
  </si>
  <si>
    <t>18 Kennedy</t>
  </si>
  <si>
    <t>E_L-Devuelto SDHT 2021</t>
  </si>
  <si>
    <t>18 Rafael Uribe Uribe</t>
  </si>
  <si>
    <t>19 Tunjuelito</t>
  </si>
  <si>
    <t>F_L-Devuelto SDHT 2020 o anteriores</t>
  </si>
  <si>
    <t>Por Agendar</t>
  </si>
  <si>
    <t>19 Ciudad Bolívar</t>
  </si>
  <si>
    <t>20 Rafael Uribe</t>
  </si>
  <si>
    <t>G_L-Desistido Trámite 2023</t>
  </si>
  <si>
    <t>3-Coincide</t>
  </si>
  <si>
    <t>Caso Especial</t>
  </si>
  <si>
    <t>21 San Cristóbal</t>
  </si>
  <si>
    <t>H_L-Desistido Trámite 2024</t>
  </si>
  <si>
    <t>2-No Conicide</t>
  </si>
  <si>
    <t>En Evaluación</t>
  </si>
  <si>
    <t>Para Desistir</t>
  </si>
  <si>
    <t>23 Centro Histórico</t>
  </si>
  <si>
    <t>Para Negar</t>
  </si>
  <si>
    <t>24 Chapinero</t>
  </si>
  <si>
    <t>K_L-Legalizado 2024</t>
  </si>
  <si>
    <t>Para Devolver</t>
  </si>
  <si>
    <t>25 Usaquén</t>
  </si>
  <si>
    <t>L_L-Legalizado 2023</t>
  </si>
  <si>
    <t>Sector Consolidado-Auto de Cierre</t>
  </si>
  <si>
    <t>26 Toberín</t>
  </si>
  <si>
    <t>M_L-Legalizado 2022</t>
  </si>
  <si>
    <t>Publicado EU</t>
  </si>
  <si>
    <t>27 Niza</t>
  </si>
  <si>
    <t>N_L-Legalizado 2021</t>
  </si>
  <si>
    <t>Para Auto de Inicio</t>
  </si>
  <si>
    <t>28 Rincón de Suba</t>
  </si>
  <si>
    <t>O_L-Legalizado 2020</t>
  </si>
  <si>
    <t>Para DTS con AI</t>
  </si>
  <si>
    <t>29 Tabora</t>
  </si>
  <si>
    <t>Devuelto</t>
  </si>
  <si>
    <t>30 Salitre</t>
  </si>
  <si>
    <t>En formulación/revisión PR</t>
  </si>
  <si>
    <t>Resuelto</t>
  </si>
  <si>
    <t>Caso Especial-Fallos</t>
  </si>
  <si>
    <t>1R-En Trámite</t>
  </si>
  <si>
    <t>3-Cumple</t>
  </si>
  <si>
    <t>4-Con Aval</t>
  </si>
  <si>
    <t>3-Culminado</t>
  </si>
  <si>
    <t>Artículo 9 Decreto Distrital 063 de 2015</t>
  </si>
  <si>
    <t>SI</t>
  </si>
  <si>
    <t>2R-Devuelto SDHT-2023</t>
  </si>
  <si>
    <t>2-No Cumple</t>
  </si>
  <si>
    <t>3-Sin Aval</t>
  </si>
  <si>
    <t>2-En Estudio</t>
  </si>
  <si>
    <t>Artículo 4 Decreto Distrital 063 de 2015</t>
  </si>
  <si>
    <t>NO</t>
  </si>
  <si>
    <t>1-Sin revisar</t>
  </si>
  <si>
    <t>1-Sin solicitar/Sin concepto</t>
  </si>
  <si>
    <t>1-Sin solicitar</t>
  </si>
  <si>
    <t>Subsana</t>
  </si>
  <si>
    <t>4R-Improcedente</t>
  </si>
  <si>
    <t>Prorroga CT</t>
  </si>
  <si>
    <t>Sin Pronunciamiento</t>
  </si>
  <si>
    <t>1-Sin DTS</t>
  </si>
  <si>
    <t>2-Inconsistencias/errores en las alteraciones en EP presentadas</t>
  </si>
  <si>
    <t xml:space="preserve">3-Actualización conceptos </t>
  </si>
  <si>
    <t>Todas las anteriors</t>
  </si>
  <si>
    <t>2 y 3</t>
  </si>
  <si>
    <t>ETAPA EN ADMINISTRACIÓN DISTRITAL</t>
  </si>
  <si>
    <t>0-Previa</t>
  </si>
  <si>
    <t>02-Conformación Expediente</t>
  </si>
  <si>
    <t>01-En Conformación</t>
  </si>
  <si>
    <t>2-En Trámite</t>
  </si>
  <si>
    <t>01-Ajustes Expediente</t>
  </si>
  <si>
    <t>02-En Ajustes</t>
  </si>
  <si>
    <t>1-Evaluación</t>
  </si>
  <si>
    <t>2.1-EU/DTS, participación y Publicación</t>
  </si>
  <si>
    <t>01-Con Aceptación Cartografica SDP</t>
  </si>
  <si>
    <t>2.2-Acto Administrativo Reconocimiento</t>
  </si>
  <si>
    <t>1-Cierre Solicitud</t>
  </si>
  <si>
    <t>01-Negación AC</t>
  </si>
  <si>
    <t>1-Negación</t>
  </si>
  <si>
    <t>01-Cierre de solicitud AC</t>
  </si>
  <si>
    <t>2.1-ElaboraciónEU</t>
  </si>
  <si>
    <t>POR ELABORAR</t>
  </si>
  <si>
    <t>2.2-Taller</t>
  </si>
  <si>
    <t>NO REQUIERE</t>
  </si>
  <si>
    <t>2.3-Publicación</t>
  </si>
  <si>
    <t>2.2-Acto Administrativo</t>
  </si>
  <si>
    <t>1.1 Formulación Formato Evaluación-Solicitud</t>
  </si>
  <si>
    <t>1.6 Formulación/Adopción/Notificación Negación solicitud</t>
  </si>
  <si>
    <t>1.8 Negación por improcedencia 2023</t>
  </si>
  <si>
    <t>2.1.1 Formulación EU/Participación/Publicación</t>
  </si>
  <si>
    <t>2.1.2 Formulación Participación/Publicación</t>
  </si>
  <si>
    <t>2.1.3 Publicación</t>
  </si>
  <si>
    <t>2.2.1 Formulación Resolución</t>
  </si>
  <si>
    <t>2.2.2 Revisión y Ajustes Resolución</t>
  </si>
  <si>
    <t>Tipo de Tramite</t>
  </si>
  <si>
    <t>Nombre Asentamiento</t>
  </si>
  <si>
    <t>Aval Cartografia -Con Aval/ Sin Aval/ En estudio-</t>
  </si>
  <si>
    <t>Legalización</t>
  </si>
  <si>
    <t>Formalización</t>
  </si>
  <si>
    <t>No.</t>
  </si>
  <si>
    <t>Tipo de tramite</t>
  </si>
  <si>
    <t>CODIGO</t>
  </si>
  <si>
    <t>Ubicación del Expediente</t>
  </si>
  <si>
    <t xml:space="preserve"> ESTADO ACTUAL
TRÁMITE</t>
  </si>
  <si>
    <t>Localidad
(Seleccione)</t>
  </si>
  <si>
    <t>UPL
(Seleccione)</t>
  </si>
  <si>
    <t>Nombre Desarrollo Informal</t>
  </si>
  <si>
    <t>Área (HA)</t>
  </si>
  <si>
    <t>No.
Lotes</t>
  </si>
  <si>
    <t>Profesional</t>
  </si>
  <si>
    <t>Año Radicación</t>
  </si>
  <si>
    <t>FECHA ULTIMA DEVOLUCIÓN 
SDP</t>
  </si>
  <si>
    <t>SC VILLA ISRAEL</t>
  </si>
  <si>
    <t>Angie Carolina León Silva</t>
  </si>
  <si>
    <t>Radicado SDP 2-2022-146423, No. Proceso: 2026391, Fecha: 2022-10-11</t>
  </si>
  <si>
    <t>CUCUBAN</t>
  </si>
  <si>
    <t xml:space="preserve">2-2024-16521	2339741	</t>
  </si>
  <si>
    <t>Casa Blanca III</t>
  </si>
  <si>
    <t>2-2024-16694	2265315	2024-03-21</t>
  </si>
  <si>
    <t>EL GOBERNANTE</t>
  </si>
  <si>
    <t>No. Radicación: 2-2024-16488 
No. Proceso: 2339564 Fecha: 21/03/2024
Devolucion 2-2022-161888 No. proceso 2077132, fecha 2022-11-08</t>
  </si>
  <si>
    <t>RENACER EL SAUCO</t>
  </si>
  <si>
    <t xml:space="preserve">2-2024-16837  No. Proceso: 2339574 Fecha: 2024-03-22 </t>
  </si>
  <si>
    <t>SALITRE I Sector</t>
  </si>
  <si>
    <t>2-2022-167067 No. proceso 2081680, fecha 2022-11-17</t>
  </si>
  <si>
    <t>TUNA ALTA CAMPESTRE II</t>
  </si>
  <si>
    <t>2-2024-16834 No. Proceso: 2339570 Fecha: 2024-03-22 09:07
Devolucion 2-2020-65444 No proceso 1660760 fecha 2020-12-21</t>
  </si>
  <si>
    <t>ARBOLEDA DE LA FISCALA II</t>
  </si>
  <si>
    <t xml:space="preserve"> 2-2024-21120   proceso 2348632  2-2024-21120
proceso 2348632</t>
  </si>
  <si>
    <t>12 de abril de 2024</t>
  </si>
  <si>
    <t>BUENOS AIRES IV</t>
  </si>
  <si>
    <t xml:space="preserve"> 2-2024-27974 proceso 2361873</t>
  </si>
  <si>
    <t>JJ RONDON SECTOR LA CASONA</t>
  </si>
  <si>
    <t xml:space="preserve">2-2024-20031 proceso 2346250	</t>
  </si>
  <si>
    <t>JUAN REY LA PAZ</t>
  </si>
  <si>
    <t>2-2024-20401 proceso 2347780</t>
  </si>
  <si>
    <t>MIRADOR DE LA ESMERALDA</t>
  </si>
  <si>
    <t>Devuelto SDHT  2-2024-20032  proceso 2346253  2-2022-25546 No. Radicado Inicial: 1-2022-20169 No. Proceso: 1903397 Fecha: 2022-03-18 09:09</t>
  </si>
  <si>
    <t>PUENTE GRANDE</t>
  </si>
  <si>
    <t xml:space="preserve"> 	 (2-2024-20030  proceso 2346249) 2-2024-16519	2339142	</t>
  </si>
  <si>
    <t>PUERTO RICO II SECTOR</t>
  </si>
  <si>
    <t xml:space="preserve">2-2024-00620 </t>
  </si>
  <si>
    <t>SAN JORGE PARTE ALTA</t>
  </si>
  <si>
    <t>2-2024-16828 SDP</t>
  </si>
  <si>
    <t>SECTOR JORDAN</t>
  </si>
  <si>
    <t>2-2024-02170</t>
  </si>
  <si>
    <t>xx</t>
  </si>
  <si>
    <t>Porvenir - Osorio</t>
  </si>
  <si>
    <t>SAN BLAS I SECTOR</t>
  </si>
  <si>
    <t>ALTOS DE YOMASITA</t>
  </si>
  <si>
    <t>Buenos Aires A.S.D.</t>
  </si>
  <si>
    <t>2-2024-33208</t>
  </si>
  <si>
    <t>La Esmeralda Sur</t>
  </si>
  <si>
    <t>2-2024-33210</t>
  </si>
  <si>
    <t>Montecarlo</t>
  </si>
  <si>
    <t>2-2024-33207</t>
  </si>
  <si>
    <t>Barrio Las Manitas</t>
  </si>
  <si>
    <t>2-2024-30726</t>
  </si>
  <si>
    <t>El Codito</t>
  </si>
  <si>
    <t xml:space="preserve">2-2024-08226 / 2302598	</t>
  </si>
  <si>
    <t>La Merced Sur</t>
  </si>
  <si>
    <t xml:space="preserve">2-2024-12652	/ 2331171	</t>
  </si>
  <si>
    <t>Parcelacion San Pedro</t>
  </si>
  <si>
    <t>2-2024-23222</t>
  </si>
  <si>
    <t>San Luis (Hoy Altos De Jalisco)</t>
  </si>
  <si>
    <t>SDP 2-2024-02692</t>
  </si>
  <si>
    <t>La Merced Sur San Ignacio</t>
  </si>
  <si>
    <t>2-2022-39244 /1948193</t>
  </si>
  <si>
    <t>Brisas Del Volador</t>
  </si>
  <si>
    <t>2-2023-38069</t>
  </si>
  <si>
    <t>No</t>
  </si>
  <si>
    <t>Tramite</t>
  </si>
  <si>
    <t>ESTADO ACTUAL TRÁMITE- SDP</t>
  </si>
  <si>
    <t>Registro Reunión SMI-SDP 
(julio 2024)</t>
  </si>
  <si>
    <t xml:space="preserve">BITACORA - CTLFU </t>
  </si>
  <si>
    <t>Acciones Junio18/224- SDP</t>
  </si>
  <si>
    <t>Acciones Mayo 17 de 224 SDHT</t>
  </si>
  <si>
    <t>Ha cargado PPT para CTFLU</t>
  </si>
  <si>
    <t>Link Presentación CTLFU - Junio 224</t>
  </si>
  <si>
    <r>
      <rPr>
        <b/>
        <sz val="9"/>
        <color rgb="FF000000"/>
        <rFont val="Calibri"/>
        <family val="2"/>
        <scheme val="minor"/>
      </rPr>
      <t xml:space="preserve">Decisión par CTLFU - Junio 224
</t>
    </r>
    <r>
      <rPr>
        <b/>
        <sz val="9"/>
        <color rgb="FFFF0000"/>
        <rFont val="Calibri"/>
        <family val="2"/>
        <scheme val="minor"/>
      </rPr>
      <t>(Seleccionar)</t>
    </r>
  </si>
  <si>
    <t>Opciones CTLFU</t>
  </si>
  <si>
    <t>BOSQUE CALDERON TEJADA</t>
  </si>
  <si>
    <t>Corto Plazo - Ajustes SDHT</t>
  </si>
  <si>
    <t>Ajuste Largo Plazo</t>
  </si>
  <si>
    <t>2026 o más</t>
  </si>
  <si>
    <t>BOSQUES DE BELLAVISTA</t>
  </si>
  <si>
    <t>Ajuste Mediano Plazo</t>
  </si>
  <si>
    <t>LAS DELICIAS DEL CARMEN II SECTOR</t>
  </si>
  <si>
    <t>Junio 18/2024: Fallos, no desistir</t>
  </si>
  <si>
    <t>Largo Plazo - Ajustes SDHT</t>
  </si>
  <si>
    <t>Ajuste Corto Plazo</t>
  </si>
  <si>
    <t>SAN JOSE SECTOR PROVIDENCIA</t>
  </si>
  <si>
    <t>Nov 09/2024: Estudiar pertinencia-desestimiento</t>
  </si>
  <si>
    <t>Desistir</t>
  </si>
  <si>
    <t>SAN MARTIN DE PORRES III Y IV</t>
  </si>
  <si>
    <t>Auto de Cierre</t>
  </si>
  <si>
    <t>TABOR ALTALOMA</t>
  </si>
  <si>
    <t>Auto de Inicio - Resolver con DD 555/21</t>
  </si>
  <si>
    <t>CAMPO VERDE</t>
  </si>
  <si>
    <t>Mediano Plazo - Ajustes SDHT</t>
  </si>
  <si>
    <t>BOSA SAN BERNARDINO SECTOR EL REMANSO</t>
  </si>
  <si>
    <t>NOV 09/2024: Estudiar pertinencia-desestimiento</t>
  </si>
  <si>
    <t>LA INDEPENDENCIA MONTECARLO</t>
  </si>
  <si>
    <t>Nov 09: Estudiar pertinencia-desestimiento</t>
  </si>
  <si>
    <t>SAN BERNARDINO SECTOR MONTECARLO</t>
  </si>
  <si>
    <t>SAN BERNARDINO III</t>
  </si>
  <si>
    <t>BALCONES DE SANTA BARBARA</t>
  </si>
  <si>
    <t>Mayo 17: Desestimiento</t>
  </si>
  <si>
    <t>LOS ANGELES</t>
  </si>
  <si>
    <t>SDHT Mayo 17: Se radica, tal cual, para auto de cierre</t>
  </si>
  <si>
    <t>COMPOSTELA PARTE II</t>
  </si>
  <si>
    <t>MONTERREY 2</t>
  </si>
  <si>
    <t>PUERTA AL LLANO PORTAL DIVINO NIÑO</t>
  </si>
  <si>
    <t>SAN IGNACIO III</t>
  </si>
  <si>
    <t>SAN MIGUEL</t>
  </si>
  <si>
    <t>SANTA CECILIA PARTE ALTA I SECTOR</t>
  </si>
  <si>
    <t>VISTA HERMOSA LUCERO ALTO</t>
  </si>
  <si>
    <t>LA ESPERANZA NOR-ORIENTAL</t>
  </si>
  <si>
    <t>SAN ISIDRO</t>
  </si>
  <si>
    <t>SAN LUIS ALTOS DEL CABO</t>
  </si>
  <si>
    <t>SUREÑA</t>
  </si>
  <si>
    <t>POTOSI II SECTOR</t>
  </si>
  <si>
    <t>En Aceptación Cartografica</t>
  </si>
  <si>
    <t>Nov 09/2024: Suspendido hasta CT de febrero 2024</t>
  </si>
  <si>
    <t>LA CAPILLA SAN ISIDRO</t>
  </si>
  <si>
    <t>HOLANDA II</t>
  </si>
  <si>
    <t>Mayo 17/2024: suspender desistimiento
Mayo:revisar para CTLFU, se tenia agendado en Diciembre</t>
  </si>
  <si>
    <t>NOV 09/2024; Suspendido hasta CT de febrero 2024</t>
  </si>
  <si>
    <t>EL REAL</t>
  </si>
  <si>
    <t xml:space="preserve">SDHT Mayo 17: Se radica, tal cual, para auto de cierre
</t>
  </si>
  <si>
    <t xml:space="preserve">CTLFU estratificación </t>
  </si>
  <si>
    <t>SECTOR LA LAGUNA</t>
  </si>
  <si>
    <t>JUNIO 18/2024: 89 DIAS CALENDARIO EN EVALUACIÓN - CARGAR PPT PARA CTLFU 
Tema de PP, vias
Marzo 18:2024 :  Ajustar formato de evaluación de Cucuban</t>
  </si>
  <si>
    <t>2406_2024_cucuban.pptx</t>
  </si>
  <si>
    <t>Junio 18/2024: SDHT Subsaba a mediano plazo
Abril 11_2024:Devuelto, pdte comprobante
Marzo 18_24:Problemas con predios de mayor extención-</t>
  </si>
  <si>
    <t xml:space="preserve">
Junio 18/2024: Estratificación, SDHT adelanta GEstiones, para subsabar
Mayo 17 con SDHT: Reunión con estratificación en SDP
Abril 11_2024:Devuelto, pdte comprobante
Marzo 18_24:Listo formato evaluación - EAAB, viabilidad progresiva</t>
  </si>
  <si>
    <t>Junio 18/2024: SDHT Subsana a mediano plazo
Abril 11_2024:Devuelto, pdte comprobante
Marzo 18_24:Listo formato evaluación para envio a SDHT</t>
  </si>
  <si>
    <t>Junio 18/2024:Devuelto - Elaborar presentación sobre devolución a CTLFU, son correcciones juridicas - corto plazo- Subsanable
Abril 11_2024: se solicitó a DACJ concepto
Marzo 18_24: Cita para revisar el jueves 21 de marzo</t>
  </si>
  <si>
    <t>Nov 09/2023: Radicar solicitud en SDP</t>
  </si>
  <si>
    <t>Junio 18/2024: Estratificación, SDHT adelanta GEstiones, para subsabar
Mayo 17 con SDHT: Reunión con estratificación en SDP
Abril 11_2024:Devuelto, pdte comprobante
Marzo 18_24:Listo formato evaluación para envio a SDHT</t>
  </si>
  <si>
    <t>Abril 11_2024: Oficio a SDHT para devolución</t>
  </si>
  <si>
    <t>20240618_Arboleda_Fiscala_II.pptx</t>
  </si>
  <si>
    <t xml:space="preserve">
Abril 02_2024:Carta a DADEP para cerrar. No tienen sobreposición con el regularizado.Para CTLFU sobre cuerpo de agua-Qbda (IDIGER,SDA,EAAB)
Marzo 18_2024: Reunión Abril 02 de 2024, territorialización </t>
  </si>
  <si>
    <t>20240618_Buenos_Aires_IV.pptx</t>
  </si>
  <si>
    <t>Abril 11:devuelto
Marzo 18_2024: Pendiente concepto de cartografia para prosegir con devolución</t>
  </si>
  <si>
    <t>Nov 16/2024: Mesa Trabajo SDHT</t>
  </si>
  <si>
    <t>20240618_JJ_rondon_SC.pptx</t>
  </si>
  <si>
    <t>Marzo 18_2024: continua en evaluación</t>
  </si>
  <si>
    <t>Nov 16/2024: Devolución a SDHT</t>
  </si>
  <si>
    <t>20240618_Juan_Rey_La_PAz.pptx</t>
  </si>
  <si>
    <t>20240618_Mirador_Esmeralda.pptx</t>
  </si>
  <si>
    <t>Abril 11:devuelto-caso especial-hacer PPT para comite
Marzo 18_2024: Se debe presentar en CTLFU, gestionar ajustes del expedientes, tener lista devolución</t>
  </si>
  <si>
    <t>20240618_Puente_Grande.pptx</t>
  </si>
  <si>
    <t xml:space="preserve">Marzo 18_24: culminada la evaluación </t>
  </si>
  <si>
    <t>BUENOS AIRES I</t>
  </si>
  <si>
    <t xml:space="preserve">Junio 18/2024: Revisar CT , para pedir actualización
Se requiere nueva mesa territorial de los Buenos Aires
Abril 02_2024: Se respetarán los linderos de los ya legalizados (en regularización) y se adelantarán las anotaciones correspondientes frente a la Sobreposicion del linderos ya sea sobre espacio público o predios catastrales.
Marzo 18_2024: Reunión Abro 02 de 2024, territorialización </t>
  </si>
  <si>
    <t>LIMAS</t>
  </si>
  <si>
    <t>Junio 18:Pendiente Agendar Visita - terreno- PPT para CTLFU en JULIO</t>
  </si>
  <si>
    <t xml:space="preserve">Junio 18: Junio 18: Listo formato de evaluación, agenda reunión con Subdirectora (junio 19) - SMI solicitará conceptos para continar tramite
Abril 11: agendar reunión para revisar formato de evaluación </t>
  </si>
  <si>
    <t>TESORO REPUBLICA DE VENEZUELA-A</t>
  </si>
  <si>
    <t xml:space="preserve">Junio 18: Llego mal titulo del asentmaiento en concepto, hacer cuadro comparativo nombres del desarrllos (ENEL y EAAB), aun sin respuesta del email a SDHT
MAYO 7: EMAIL A SDHT SOLICITANDO INFORMACIÓN REQUERIDA PARA EL TRAMITE 
(51%, NOMBRES, GAS, ENEL PEDIR A SDHT), SANJON NO ESTA PRIORIZADO, HACER UN ALCANCE A SOLICITUD REALIZADA A SDA PREVIAMENTE
Abril 11_2024: PDTE de concepto de EAAB, ppt con radicados de ida y vuelta para SDHT, </t>
  </si>
  <si>
    <t>20240618_Tesoro_Republica_Venezuela.pptx</t>
  </si>
  <si>
    <t>EL CEDRO I</t>
  </si>
  <si>
    <t>Junio 18/2024: En Evaluación , posiblemente para Auto de Inicio
Abril 11_2024: En revisión
Marzo 18_24: Para revisión de Conny (Despues de CArvajal)
P2</t>
  </si>
  <si>
    <t>NOV 09/2024: Suspendido hasta CT de febrero 2024</t>
  </si>
  <si>
    <t>DOMINGO LAIN 4 ETAPA</t>
  </si>
  <si>
    <t>Junio 18/2024: Meissen I(13 de agosto), Domingo Lain(13 de agosto a DDS) y Alpes a Esperanza agendado para activar en Agosto (mitad)
CT:ENEL PIDE PLAZO, IDIGER REVISAR SI ES NECESARIO PEDIR ACTUALIZACIÓN, SE DEBE PEDIR CT DE CODENSA Y GAS NATURAL
Abril 11_2024: subsanado negativa de EV previo , mesa de trabajo con Miguel para revisar estudio
Marzo 18_2024: Se esta recopilando incormación - reunión 22 de abril a las 8am</t>
  </si>
  <si>
    <t>LOS ALPES LA ESPERANZA</t>
  </si>
  <si>
    <t xml:space="preserve">Junio 18/2024: Meissen I(1/2 de agosto), Domingo Lain y Alpes a Esperanza agendado para activar en Agosto (mitad)
Se solicito concepto a IDIGER
Mayo 07:Solicitar actualización conceptos
Abril 11_24: Iniciar revisión
MArzo 18_2024: Sin revisar </t>
  </si>
  <si>
    <t>Meissen I</t>
  </si>
  <si>
    <t>Junio 18/2024: Meissen I(13 de agosto envio a dds), Domingo Lain y Alpes a Esperanza agendado para activar en Agosto (mitad)
Pedir Conceptos técnicos - pendiente revisar plano urbanistico
Mayo 07/2024: Continua trabajo para consilidar criterios y continuar con resolución 
Abril 11-24:  Primer exp para agenda reglamentaria, continuar consolidación soporte
Marzo 2024: Se esta gestionando mesa de trabajo (1era de abril) con DACJ y DDS para tomar decisión sobre este expediente, reunión 22 de abril a las 8am</t>
  </si>
  <si>
    <t>VILLA NATALY 20 DE JULIO II SECTOR</t>
  </si>
  <si>
    <t>Junio 18/2024: Se deben actualizar CT, Gas Natural y EAAB vigente hasta Agosto
Abril 11_2024:Se incuye en agenda reglaemtnaria II-2024</t>
  </si>
  <si>
    <t>CIUDAD JARDIN NORTE-A</t>
  </si>
  <si>
    <t>Junio 18/2024: Requieren actualización de conceptos, antes de culminar mes, Prioridad 1</t>
  </si>
  <si>
    <t>SECTOR TABERIN</t>
  </si>
  <si>
    <t>Junio 18/2024: Requieren actualización de conceptos, antes de culminar mes, Prioridad 2</t>
  </si>
  <si>
    <t>SECTOR TABERIN 2</t>
  </si>
  <si>
    <t>Junio 18/2024: Requieren actualización de conceptos, antes de culminar mes, Prioridad 3</t>
  </si>
  <si>
    <t>MARCO FIDEL SUAREZ IV</t>
  </si>
  <si>
    <t>Junio 18: Requiere concepto cartogradia
ABRIL 11: PARA REIVSAR Y POST PRIORIZACIÓN
Territorialización para proseguir con tramite grupo de Marco Fideles</t>
  </si>
  <si>
    <t>MARCO FIDEL SUAREZ IV "PARTE ALTA"</t>
  </si>
  <si>
    <t>Junio 18: EAAB establece q no hay posibilidad de presentación de servicios en lites 7 y 8. Sigue en agenda reglamentaria.,
ABRIL 11: PARA REIVSAR Y POST PRIORIZACIÓN
Sin proyecto Resolución - Territorialización para proseguir con tramite grupo de Marco Fideles</t>
  </si>
  <si>
    <t>MARCO FIDEL SUAREZ IV "PARTE BAJA"</t>
  </si>
  <si>
    <t>Junio 18: Email sobre estudio vial, solicitando mesa de trabajo a DDS
ABRIL 11: PARA REIVSAR Y POST PRIORIZACIÓN
MARCO FIDEL SUAREZ IV "PARTE BAJA" y MARCO FIDEL SUAREZ IV con una sola resolución, antes que dacj solicitara separar- Territorialización para proseguir con tramite grupo de Marco Fideles</t>
  </si>
  <si>
    <t>MARCO FIDEL SUAREZ IV "PARTE MEDIA"</t>
  </si>
  <si>
    <t>Abril 18: En revisiçon de Maria constanza
ABRIL 11: PARA REIVSAR Y POST PRIORIZACIÓN
Sin proyecto Resolución-Territorialización para proseguir con tramite grupo de Marco Fideles</t>
  </si>
  <si>
    <t>MARCO FIDEL SUAREZ PARTE ALTA 2</t>
  </si>
  <si>
    <t>Junio 18: Email sobre estudio vial, solicitando mesa de trabajo a DDS
MArzo 18_24: Para revisar EU y publicación, cita en marzo 22_2024</t>
  </si>
  <si>
    <t>CARVAJAL</t>
  </si>
  <si>
    <t>Junio 18: Ajustando resolución, se debe pedir actualización de concepto a cartografia. 
Mayo 7: En revisión de Conny
Abril 11_2024: En revisión, continua post a El cedro I
Marzo 18_24: Para DACJ en I semestre 2024 - P3</t>
  </si>
  <si>
    <t>LAS VEGAS DE SAN JOSE</t>
  </si>
  <si>
    <t>PREDIO LA TOMA</t>
  </si>
  <si>
    <t>SAN JOSE LA HUERTA</t>
  </si>
  <si>
    <t>SECTOR TUNA ALTA-A</t>
  </si>
  <si>
    <t>VILLA CAROLINA III SECTOR</t>
  </si>
  <si>
    <t>LA UNION DIVINO NIÑO</t>
  </si>
  <si>
    <t>Junio 18/2024: Asignar a Angie Carolina para auto de inicio y continuar con tramites</t>
  </si>
  <si>
    <t>BOSA SAN JOSE</t>
  </si>
  <si>
    <t xml:space="preserve">
Junio 18/2024:  Para revisión Maria Constanza</t>
  </si>
  <si>
    <t>2023: se Anuncio en CTLFU el AI</t>
  </si>
  <si>
    <t>VILLA HELENA EL PORTAL</t>
  </si>
  <si>
    <t>Mayo 07_2024: se solicita concepto de SDA y ya tiene vobo EV
Abril 11_2024: Prentar en CTLFU para AI
Marzo 18_2024:se evidencai que las restricciones ambientales no generam improcedencia, continua evalaución</t>
  </si>
  <si>
    <t>BRISAS DE BELLA FLOR</t>
  </si>
  <si>
    <t>Julio 18: Se actulizo conceptos y afo de evaluación, para auto de inicio</t>
  </si>
  <si>
    <t>BRISAS DE BELLA FLOR II SECTOR</t>
  </si>
  <si>
    <t>Julio 18: Se actulizo conceptos y afo de evaluación, para auto de inicio, presentar en CTLFU AI</t>
  </si>
  <si>
    <t>CAMINOS DE LIBERTAD</t>
  </si>
  <si>
    <t>Junio 18/2024: Pasar a Juridicos de la SMI, es para Desestimiento
Mayo 17/2024: con SDHT, reunión con lorena revisar caso con Lorena
Abril 11_2024: se solicitó a DACJ concepto
Marzo 18_24: Cita para revisar el jueves 21 de marzo- SECTORES CONSOLIDADOS</t>
  </si>
  <si>
    <t>NOV 09/2023:Desestimiento</t>
  </si>
  <si>
    <t>SAN JOAQUIN SECTOR EL LAUREL</t>
  </si>
  <si>
    <t>Junio 18/2024: esta para desistir</t>
  </si>
  <si>
    <t>Nov 09/2024: Desestimiento</t>
  </si>
  <si>
    <t>VILLA CASTILLA</t>
  </si>
  <si>
    <t xml:space="preserve">Junio 18/2024: Observaciones juridicas para subsanar. 
Mayo 7_2024: En evaluación, se programara visita </t>
  </si>
  <si>
    <t>Junio 18: Listo formato de evaluación, agenda reunión con Subdirectora (junio 19) - DEvolución programada para el 21 de junio
PPT para CTLFU en JULIO</t>
  </si>
  <si>
    <t xml:space="preserve">Junio 18: Junio 18: Listo formato de evaluación, agenda reunión con Subdirectora (junio 19) - DEvolución programada para el 21 de junio
PPT para CTLFU en JULIO
Abril 11: agendar reunión para revisar formato de evaluación </t>
  </si>
  <si>
    <t>VILLA JULIANA</t>
  </si>
  <si>
    <t>Junio 18_2024: PPT de Villa Juliana para CTFLU, concretar devolución en Junio. 
Abril 11_2024: PPT de Villa Juliana para CTFLU
Marzo 18_24:Se debe agendar en proximo CTLFU</t>
  </si>
  <si>
    <t>Nov 23/2023: Pendiente presentar comite</t>
  </si>
  <si>
    <t>Villa_Juliana_20230415.pptx</t>
  </si>
  <si>
    <t>PLAYON</t>
  </si>
  <si>
    <t xml:space="preserve">Pause </t>
  </si>
  <si>
    <t>VILLAS DEL PROGRESO I</t>
  </si>
  <si>
    <t>VILLA ANGEL</t>
  </si>
  <si>
    <t>Junio 18: pendiente concepto idiger
En pause-pdte  activar agenda participación en la entidad</t>
  </si>
  <si>
    <t>SAN EUGENIO III SECTOR</t>
  </si>
  <si>
    <t>en pause</t>
  </si>
  <si>
    <t>SECTOR LOS LAURELES</t>
  </si>
  <si>
    <t>Junio 18; se continua revisando avance en el tramite</t>
  </si>
  <si>
    <t>VILLAS DE BOLIVAR II SECTOR</t>
  </si>
  <si>
    <t>Julio 18, se solicito CT a IDIGER, para publicación, meta para junio - hablar con Juan carlos</t>
  </si>
  <si>
    <t>CARLOS ALBAN 78</t>
  </si>
  <si>
    <t>VILLAS DE SAN JOAQUIN</t>
  </si>
  <si>
    <t>DIVINO NIÑO SECTOR LA COLINA</t>
  </si>
  <si>
    <t>BOGOTANO I SECTOR</t>
  </si>
  <si>
    <t>FLORENCIA III SECTOR</t>
  </si>
  <si>
    <t>LOS CAMBULOS I</t>
  </si>
  <si>
    <t>CALLEJON DE SANTA BARBARA SUR</t>
  </si>
  <si>
    <t>ORQUIDEA SUR 3 SECTOR</t>
  </si>
  <si>
    <t>BALCONES DE LA ALEGRIA</t>
  </si>
  <si>
    <t xml:space="preserve">Prioridad 4 </t>
  </si>
  <si>
    <t>QUINTAS DE SANTA RITA</t>
  </si>
  <si>
    <t>Pause</t>
  </si>
  <si>
    <t>SAN CAYETANO III SECTOR</t>
  </si>
  <si>
    <t>BRISAS DEL TINTAL</t>
  </si>
  <si>
    <t>CALLEJON DE SANTA BARBARA</t>
  </si>
  <si>
    <t>EL TESORITO I-B</t>
  </si>
  <si>
    <t>LA CUMBRE SECTOR ARRAYANES</t>
  </si>
  <si>
    <t>PALERMO SUR SECTOR SAN MARCOS II</t>
  </si>
  <si>
    <t>SAN ISIDRO SUR-SECTOR LA ESPERANZA</t>
  </si>
  <si>
    <t>TESORITO I A</t>
  </si>
  <si>
    <t>MONTEBLANCO EL PINO</t>
  </si>
  <si>
    <t>SECTOR VILLA GLADYS</t>
  </si>
  <si>
    <t>CALVO SUR I</t>
  </si>
  <si>
    <t>Junio 18/2024: Sector Consolidado, se debe culminar presentación para proximo CTLFU
MAYO 2024:Se cambia de priorización a P3</t>
  </si>
  <si>
    <t>ENGATIVA CENTRO LA TORTIGUA</t>
  </si>
  <si>
    <t>Julio 18/2024: PPT a CTFLU lista
Mayo 2024: lista la evaluación, pendiente presentar a CTLFU
Abril 11:2024: en revisión documentación del expediente, programar reunión para revisar evaluación 
Una vez culminada evaluación se programa para CTLFU 
Marzo 18_2024: Para CTLFU por SC</t>
  </si>
  <si>
    <t>Programar CTLFU de Diciembre 2023</t>
  </si>
  <si>
    <t>20240606_Presentacion_CTLR_Engativa_Tortigua.pptx</t>
  </si>
  <si>
    <t>Belén El Edén II A</t>
  </si>
  <si>
    <t>BRASIL EL LAGO*</t>
  </si>
  <si>
    <t>BRASIL II SECTOR III ETAPA*</t>
  </si>
  <si>
    <t>NUEVO MILENIO</t>
  </si>
  <si>
    <t>SAN JUAN BAUTISTA II *</t>
  </si>
  <si>
    <t>LOS NARANJOS EL OASIS</t>
  </si>
  <si>
    <t>PASTRANA</t>
  </si>
  <si>
    <t>SALITRE SUBA 2 A</t>
  </si>
  <si>
    <t>TEJARES SECTOR 3</t>
  </si>
  <si>
    <t>CIUDAD JARDIN NORTE B</t>
  </si>
  <si>
    <t>EL PINO SUR</t>
  </si>
  <si>
    <t>LA RIVIERA ENGATIVÁ</t>
  </si>
  <si>
    <t>LOTE 95 A ANEXO SORATAMA</t>
  </si>
  <si>
    <t>SECTOR JAVA</t>
  </si>
  <si>
    <t>TORTIGUA CRA 126 A CALLE 61</t>
  </si>
  <si>
    <t>Villas del Cerro</t>
  </si>
  <si>
    <t>MIRADOR DEL NORTE</t>
  </si>
  <si>
    <t>SIERRA MORENA CASA LOMA II</t>
  </si>
  <si>
    <t>VILLAS DEL DIAMANTE</t>
  </si>
  <si>
    <t>ALQUERIA DE LA FRAGUA II SECTOR</t>
  </si>
  <si>
    <t>FUNDACION PERPETUO SOCORRO</t>
  </si>
  <si>
    <t>GOVAROVA II</t>
  </si>
  <si>
    <t>LA PORTADA II SECTOR</t>
  </si>
  <si>
    <t>LOS SAUCES III SECTOR</t>
  </si>
  <si>
    <t>PORTAL DE CALI</t>
  </si>
  <si>
    <t>RANCHO CHICO</t>
  </si>
  <si>
    <t>RINCON CAMPESTRE</t>
  </si>
  <si>
    <t>SAN CAYETANO II SECTOR</t>
  </si>
  <si>
    <t>SECTOR RINCON EL CONDOR</t>
  </si>
  <si>
    <t>SECTOR TUNA ALTA 2</t>
  </si>
  <si>
    <t>SECTOR TUNA ALTA-B</t>
  </si>
  <si>
    <t>TUNA ALTA CAMPESTRE I</t>
  </si>
  <si>
    <t>VILLAS DE CHICALA</t>
  </si>
  <si>
    <t>SECTOR VILLA ELISA</t>
  </si>
  <si>
    <t>Marzo 18_2024: SE activo con Hito 1, se solicito publicación en legalbog desde Marzo14_2024</t>
  </si>
  <si>
    <t>MARCO FIDEL SUAREZ IV ARBOLEDA SUR</t>
  </si>
  <si>
    <t>Marzo 18_24: Revisado con Conny, pdte nuevo ajsute</t>
  </si>
  <si>
    <t>NUEVA PENSILVANIA SUR SECTOR I</t>
  </si>
  <si>
    <t>Nov 09/2024: Mesa Trabajo SDHT</t>
  </si>
  <si>
    <t>SAN BLAS III SECTOR</t>
  </si>
  <si>
    <t>BUENOS AIRES LA VARIANTE</t>
  </si>
  <si>
    <t>NOV 09/2024:Desestimiento</t>
  </si>
  <si>
    <t>DORADO BAJO CENTRO ORIENTE</t>
  </si>
  <si>
    <t>BRISAS DE SAN RAFAEL</t>
  </si>
  <si>
    <t>NUEVO PENSILVANIA SUR SECTOR II</t>
  </si>
  <si>
    <t>NUEVO PENSILVANIA SUR SECTOR III</t>
  </si>
  <si>
    <t xml:space="preserve">Formalización </t>
  </si>
  <si>
    <t>Barrio Los IIi Reyes Primera Etapa</t>
  </si>
  <si>
    <t>Alinderamiento Q. Santa Rita a cargo de la SDA.
Observaciones sobre Alteraciones de Espacio público  Numero asignado correo 5-09-2022 (RU2/4-26) Ya se encuentra incorporado.</t>
  </si>
  <si>
    <t>Domingo Lain II Sector Y Condominio Del Bosque</t>
  </si>
  <si>
    <t>Sobreposición con desarrollo Domingo Lain I y SDP sugiere iniciar proceso de Regularización en este desarrollo, sin embargo este desarrollo no se considera viable  Numero asignado correo 5-09-2022 (RU2/4-26) Ya se encuentra incorporado.</t>
  </si>
  <si>
    <t>El Nevado</t>
  </si>
  <si>
    <t>Alinderamiento Drenaje Q. Santa Librada a cargo de la SDA.  Numero asignado correo 5-09-2022 (RU2/4-26) Ya se encuentra incorporado.</t>
  </si>
  <si>
    <t>El Portal Alcaldia Menor R Uribe Codigo 02510</t>
  </si>
  <si>
    <t>Se confunde con el de marlen o es el mismo????
Ajuste jurídico respecto a alteraciones de espacio público. Actualización conceptos en marco del decreto 555
Ajuste jurídico respecto a alteraciones de espacio público. Actualización conceptos en marco del decreto 555  Numero asignado correo 5-09-2022 (RU2/4-26) Ya se encuentra incorporado.</t>
  </si>
  <si>
    <t>Nov 09/2023: Meta 2023 - SDHT, Subsanado, SDHT radicará</t>
  </si>
  <si>
    <t>Nuevo Pensilvania Sur</t>
  </si>
  <si>
    <t>Sobreposición con Plano urbanístico Formal de Urb. Zarazota, sobre la cual no se ha tenido lineamiento para continuar.  Numero asignado correo 5-09-2022 (RU2/4-26) Ya se encuentra incorporado.</t>
  </si>
  <si>
    <t>San Isidro Sector Cerrito I</t>
  </si>
  <si>
    <t>Observaciones sobre Alteraciones de Espacio público. Actualización conceptos en marco del decreto 555  Numero asignado correo 5-09-2022 (RU2/4-26) Ya se encuentra incorporado.</t>
  </si>
  <si>
    <t>Sierra Morena</t>
  </si>
  <si>
    <t>Urbanizacion "Doña Liliana"</t>
  </si>
  <si>
    <t>Observaciones sobre Alteraciones de Espacio público.   Numero asignado correo 5-09-2022 (RU2/4-26) Ya se encuentra incorporado.</t>
  </si>
  <si>
    <t>Villas Del Progreso</t>
  </si>
  <si>
    <t>Alinderamiento Drenaje Q. Limas a cargo de la SDA.
Observaciones sobre Alteraciones de Espacio público  Numero asignado correo 5-09-2022 (RU2/4-26) Ya se encuentra incorporado.</t>
  </si>
  <si>
    <t>Altos De Jalisco</t>
  </si>
  <si>
    <t>Ajuste cartografico. Aclaración de drenaje que se encuentra entubado, aclaración de concepto IDIGER.  Numero asignado correo 5-09-2022 (RU2/4-26) Ya se encuentra incorporado.</t>
  </si>
  <si>
    <t>Casa Grande</t>
  </si>
  <si>
    <t>Sobreposición con desarrollo El Mirador de la Estancia en proceso de conformación del expediente de regularización  Numero asignado correo 5-09-2022 (RU2/4-26) Ya se encuentra incorporado.</t>
  </si>
  <si>
    <t>Miraflores</t>
  </si>
  <si>
    <t>Observaciones sobre Nomenclatura de las zonas verdes y alteraciones de Espacio público. Actualización conceptos en marco del decreto 555  Numero asignado correo 5-09-2022 (RU2/4-26) Ya se encuentra incorporado.</t>
  </si>
  <si>
    <t>Arabia</t>
  </si>
  <si>
    <t>Observaciones sobre Alteraciones de Espacio público. Ajuste cartografico por zona reasentada. Aclaración de concepto técnico EAB respecto a disponibilidad de servicio.</t>
  </si>
  <si>
    <t>Palma Aldea</t>
  </si>
  <si>
    <t>Observaciones sobre Alteraciones de Espacio público.</t>
  </si>
  <si>
    <t>Nov 09/2023: Meta 2023- SDHT</t>
  </si>
  <si>
    <t>El Rincon Del Diamante</t>
  </si>
  <si>
    <t>Ana Karina Trigos</t>
  </si>
  <si>
    <t>Nov.30: CArgar en SIPA devolución, y chequear q esten en DRIVE. firma el martes 05 de Dic.
Programado Octubre: Tienes zonas de cesión que no las incluyen en el plano. Sacan los dotacionales de los planos, pero en no en cuadro de áreas
Septiembre 2023: programdo 3
Julio: Terreno, y organización de expedientes</t>
  </si>
  <si>
    <t>Minuto De Maria</t>
  </si>
  <si>
    <t>Programado Octubre: 
Septiembre 2023: Programado 2
Mayo 2023_Terreno, registro fotografico y contraste con plano del legalizado. 
Inconsistencias/errores en las alteraciones en EP presentadas Y CT</t>
  </si>
  <si>
    <t>Nov 23/2023: El expediente fue devuelto en físico por la SDP, sin embargo no venía anexo el doc de evaluación y en el oficio de devolución no indicaban tampoco el enlace para descargarlo de alguna carpeta. Entonces SDP quedó de realizar un alcance a la devolución enviando este documento de evaluación para que SDHT inicie la revisión y ajustes.</t>
  </si>
  <si>
    <t>Santa Marta-Vereda Tunjuelito</t>
  </si>
  <si>
    <t>Ajuste cartografico, Actualización conceptos en marco del decreto 555  Numero asignado correo 5-09-2022 (RU2/4-26) Ya se encuentra incorporado.</t>
  </si>
  <si>
    <t>Nov 23/2023: SDP consulta sore EP en ronda hidirica, y revisar DD donde se establece q estas áreas se vuelven EP&lt;</t>
  </si>
  <si>
    <t>No Viable</t>
  </si>
  <si>
    <t>Valparaiso</t>
  </si>
  <si>
    <t>CTLFU Nov 16/2023: Suspender Tiempos tramite hasta primer CT de 2024
OCtubre 3: DEvuelto, PDTE RADICADO
Septiembre 2023: programado 1
Julio: Terreno, y organización de expedientes
Llego respuesta de estudio vial, esta pendiente revisión en SMI  Solicitar 7/02/2019</t>
  </si>
  <si>
    <t>Nov 16/2023: Suspender tiempos trámite hasta CT de Febrero 2024</t>
  </si>
  <si>
    <t>Delicias Del Carmen</t>
  </si>
  <si>
    <t>Junio 18:No aplica presentación CTLFU
META SDHT - PEDIR DESESTIMIENO
Rad. 2-2023-76630 Actualización conceptos, no actualizar DADEP
DESARROLLO EN SECTOR CONSOLIDADO / Radicado de respuesta ampliando términos 1-2023-69522 de 2023-09-05 LA SDHT solicita un plazo para la actualización de conceptos técnicos para el Desarrollo Delicias del Carmen. Esperando la nueva radicación, por lo tanto, NO SE ACTIVA EN LA SDP Julio 4: Cargar - Sipa para devolución 
ABRIL27/23 : PARA DEVOLVER-PDTE SIPA
PDT EV 2023</t>
  </si>
  <si>
    <t>Nov 09/2023: META 2023 - SDHT, SC-Pendiente</t>
  </si>
  <si>
    <t>La Gran Colombia</t>
  </si>
  <si>
    <t>Junio 18: PPT para CTLFU
CTLFU Nov16/2023: Suspender tiempos hasta primer CT en febrero 2024
Septiembre: tiempos tener presente para cumplir
Evaluación I semestre: Inconsistencias/errores en las alteraciones en EP presentadas Y CT</t>
  </si>
  <si>
    <t>Nov 16/2023: META 2024 - SDHT, Suspender tiempos trámite hasta CT de 2024</t>
  </si>
  <si>
    <t>LaGranColombia_.pptx</t>
  </si>
  <si>
    <t>Ramajal</t>
  </si>
  <si>
    <t>Junio 18: Hacer PPT para CTLFU
DEVUELTO EN DIC 2023</t>
  </si>
  <si>
    <t>Barrio Altamira</t>
  </si>
  <si>
    <t>Se debe tener presente que Ajuste cartografico (Mojones) y aclaración de conceptos ENEL, EAB e IDIGER.
SDHT debe actualizar plano por trazo de Cable aereo, paso por TMI
CTLFU Nov16/2023: Suspender tiempos hasta primer CT en febrero 2024
SDa debe actualizar CT relacionado con la Q.Chorerrera
90% en Sector consolidado
Numero asignado correo 5-09-2022 (RU2/4-26) Ya se encuentra incorporado.</t>
  </si>
  <si>
    <t>Nov 16/2023: Meta 2024 - SDHT, Actualización plano-obra pública
Suspender tiempos trámite hasta CT de Febrero 2024</t>
  </si>
  <si>
    <t>20231115_Presentacion_CTLR_Altamira.pptx</t>
  </si>
  <si>
    <t>Callejón de Santa Barbara Sur I y II Sector</t>
  </si>
  <si>
    <t>Revisar G2 - SDHT
Septiembre 2023: revisar y actualizar información en cuadro seguimientio
Inconsistencias cartograficas y corrección alteraciones de los espacios públicos. Actualización de los CT
Julio 07:En estudio
SIPA lo recibe Gabriel Arias</t>
  </si>
  <si>
    <t>Nov 23/2023:SDHT: devolver carpeta fisica - legalización
SDP: Enviar nuevamente (llego carpeta de legalización)</t>
  </si>
  <si>
    <t>20231201_Presentacion_CTLR_CallejondesantabarbarasurIyIIsector.pptx</t>
  </si>
  <si>
    <t>La Estanzuela</t>
  </si>
  <si>
    <t>Junio 18/2024: segunda devolución con devolución completa. para CTLFU, ESTA EN SDP?, NO CORRECCIONES DE FONDO - INCOSISTENCIAS CARTOGRAFICAS
Abril 11_2024: NO CUMPLE
Evaluación a rad 2024, no cumple
Marzo 18_24:Para presentar a CTLFU
Revisar G2 - SDHT
Respuesta Parcial, mediante Rad. 1-2023-85988, Proceso 2291557, fecha: 4/12/2023 . Tramite esta en SDHT</t>
  </si>
  <si>
    <t>Nov 09/2023: Meta 2023 - SDHT</t>
  </si>
  <si>
    <t>20240320_Presentacion_CTLR_La estanzuela.pptx</t>
  </si>
  <si>
    <t>La Flora</t>
  </si>
  <si>
    <t xml:space="preserve">JUNIO 18_24:Para presentar a CTLFU- INCOSISTENCIAS CARTOGRAFICAS
Abril 11: POR TIEMPOS - actualizar PPT
Marzo 18_24:Para presentar a CTLFU
- INCOSISTENCIAS CARTOGRAFICAS
Rad: 1-2023-74871 de 02/10/2023: De acuerdo con lo anterior, la cuarta radicación del expediente de regularización / formalización
urbanística será realizada una vez se cuente con los conceptos actualizados por las entidades
competentes, aclarando que el término de un mes, señalado por ustedes para realizar los ajustes
resulta insuficiente, teniendo en cuenta que, según lo establecido en el parágrafo 3 del Artículo 3
del decreto 063 de 2015, las entidades cuentan con 30 días hábiles siguientes a la solicitud para
emitir su concepto
Revisar G2 - SDHT
No existe acuerdo en motivos devolución y respuestas
Julio 07:En estudio. </t>
  </si>
  <si>
    <t>20240322_Presentacion_CTLR_La_flora.pptx</t>
  </si>
  <si>
    <t>La Sagrada Familia</t>
  </si>
  <si>
    <t>Inconsistencias cartograficas y corrección alteraciones de los espacios públicos. Actualización de los CT</t>
  </si>
  <si>
    <t>Nov 16/2023: Meta 2023 - SDHT, Reunión especifica entre SDP y SDHT para revisar observaciones, tema DADEP
RESULTADO DE LA MESA-DESESTIMIENTO</t>
  </si>
  <si>
    <t>1_Barrio La Sagrada Familia</t>
  </si>
  <si>
    <t>Barrio El Salitre - Suba (Parte Alta)</t>
  </si>
  <si>
    <t>Abril 11_2024:SC_ Auto de Cierre, radicar para cerrar
RAD:2-2023-94097,  Modificación áreas generales, zonas viales y zonas dotacionales,
Se realizó informe tecnico para argumentar desistimiento-improcedencia. Enviado a Abog. Maria Constanza.  
Todas las generaciones sobre lotes privados - NO PROCEDE 
Remisión correo a la DICE el dia 27/07/2018 m/ Mediante correo electronico 30/07/2018, la DICE allego la numeración correspondiendole: S271/4-16 y S271/4-17</t>
  </si>
  <si>
    <t>Nov 09/2023: Meta 2024 -SDHT, SC pendiente</t>
  </si>
  <si>
    <t>El Progreso</t>
  </si>
  <si>
    <t xml:space="preserve">Abril 11_2024:SC_ Auto de Cierre, radicar para cerrar
Septiembre 2023: Devuelto
Rad. 2-2023-94102 Errores en la caracterización de alteraciones
Actualización de todos los conceptos, y nuevo aval cartográfico.v
Se envio EV a Aura graciela - 05 de Mayo
AI preliminiar con ajustes de Leonardo. 
FAlta ajuste en cartografia. </t>
  </si>
  <si>
    <t>Horizontes</t>
  </si>
  <si>
    <t>Abril 11_2024: caso especial, sector paso a suelo rural
NOV 30_2023: Mesa de trabajo con dadep - Reunión con DACJ
Pendiente Jorge. Radicado devolución 
Debe trabajrse con DD190, cambio tipo de suelo con pot vigente  Numero asignado correo 5-09-2022 (RU2/4-26) Ya se encuentra incorporado.</t>
  </si>
  <si>
    <t xml:space="preserve">Nov 23/2023: Meta 2023- SDHT, Caso Especial - Mesa Territorial con DADEP, generaciones fuera de norma
SDP: culminar plano en 2023
La Secretaría del Hábitat no ha recibido la devolución
</t>
  </si>
  <si>
    <t>5_Comite_Horizontes.pptx</t>
  </si>
  <si>
    <t>Soratama</t>
  </si>
  <si>
    <t>NOV 30_2023: Mesa de trabajo con dadep - Reunión con DACJ
Septiembre 2023: 2-2023-XX894  
SDHT requirio concpeto para procerder enla franja, No ha llegado aun correciones 
Ajuste documentos, Observaciones sobre Alteraciones de Espacio público, afectación por Franja de Adecuación cerros orientales
SDHT- radico respuesta sin correcciones aun. Sipa. SDHT 1-2023-38850 ; 1-2023-38895
pendiente correciones  Numero asignado correo 5-09-2022 (RU2/4-26) Ya se encuentra incorporado.</t>
  </si>
  <si>
    <t>Nov 23/2023: SDP se encuentra en proceso de consulta sobre el fallos de cerros, teniendo en cuenta que una gran parte se subdividió en área del fallo de cerros.</t>
  </si>
  <si>
    <t>6_20231031_PresentacionSoratama.pptx</t>
  </si>
  <si>
    <t>San Joaquin Del Vaticano</t>
  </si>
  <si>
    <t>Abril 11_2024: PPT para CTLFU
Marzo 18_2024: para CTLFU
Nov. Listo Formato con registro de evaluación integral
Julio 04 de 2023: Con la revisión de la documentación se requiere programar visita a terreno</t>
  </si>
  <si>
    <t>PARA AGENDAR EN COMITE DIC 2023</t>
  </si>
  <si>
    <t>20240415_Presentacion_CTLR_SanJoaquindelVaticano.pptx</t>
  </si>
  <si>
    <t>Urbanizacion El Ramajal (Granjas Y Huertas)</t>
  </si>
  <si>
    <t>Abril 11_2024: PPT para CTLFU
Marzo 18_2024: para CTLFU
Formato de evaluación casi terminado. 
CT IDIGER; 3 O 4 MZ ESTAN EN RIESGO ALTO NO MITIGABLE
De las 13mz, 2mz en antiguos y consolidados</t>
  </si>
  <si>
    <t>20240415_Presentacion_CTLR_RamajalGranjasyHuertas.pptx</t>
  </si>
  <si>
    <t>Barrio Gibraltar I Y II</t>
  </si>
  <si>
    <t>Septiembre 2023: "chequear tiempos para desistimiento
Errores en la caracterización de alteraciones  Mediante correo del 23-09-2021, asignaròn los siguientes numeros de planos: CB17/4-01, CB17/4-02 y 
 CB17/4-03</t>
  </si>
  <si>
    <t>Nov 16/2023: Para Desistiminto recomendición SDP, revisar temas de cartografia respecto a tiempos</t>
  </si>
  <si>
    <t>El Brillante</t>
  </si>
  <si>
    <t>Julio 18: PDTE de IDRD respuesta, pero SDHT debe asumir conformación expediente. Oficio con gestión realziada con respuestas, trabajar antes de radicar el expediente. 
Parque Aleman
Rad. 2-2023-74224: errores cartográficos y de caracterización de alteraciones 
Septiembre 2023: Chequear tiempos para desestimiento  Solcitud Correo electronioc: 30-09-2021 a la DICE</t>
  </si>
  <si>
    <t>Nov 23/2023: Propuesta para desistir, SDP enviar plano de Plan director</t>
  </si>
  <si>
    <t>Juan José Rondón-Usme</t>
  </si>
  <si>
    <t>CT NOV 09/2023: 1-2023-27215, 23 de junio de 2023- FUE DE PRORROGA
Septiembre 2023: chequear tiempos para desistimiento
julio (Devuelto a Habitat)  Solcitud Correo electronioc: 30-09-2021 a la DICE</t>
  </si>
  <si>
    <t>Nov 09/ 2023: Reunión con DC de SDP - CT Diciembre 16/2023, SDP informa avance en el estudio de este caso (SDP propone desistir) (a la espera de aceptación cartografica)</t>
  </si>
  <si>
    <t>Puente Colorado</t>
  </si>
  <si>
    <t>SDP 1-2023- Junio 11 de 2023
Correo 09-08-2022, asignan numeros (SC65/4-01 y SC65/4-02)
Soli_numersción planos Correo 09-08-2022 DICE</t>
  </si>
  <si>
    <t>Nov 09/2023: Reunión con DC de SDP - CT Diciembre 16/2023, SDP informa avance en el estudio de este caso (SDP propone desistir) (a la espera de aceptación cartografica)</t>
  </si>
  <si>
    <t>Junio 18/2024: Para CTLFU hacer PPT, para tomar determinaciones sobre ajuste
"Abril 11_2024: en revisión
 Revisar si hace parte de los a territorializar, para reunión abril 02"</t>
  </si>
  <si>
    <t>20240618_BuenosAiresASD_COMITE.pptx</t>
  </si>
  <si>
    <t>Junio 18/2024: Para CTLFU hacer PPT, para tomar determinaciones sobre ajuste
Mayo 7: proyectar devolución
Abril 11_2024:
Proyectar email a Javier Varon con copia a Sergio y jefe.
Se continua trabajando tema de georeferenciación-Gestionar con DC
2- Marzo 18_2024: Plano no georeferenciado</t>
  </si>
  <si>
    <t>20240618_LaEsmeraldaSur_COMITE.pptx</t>
  </si>
  <si>
    <t>Junio 18/2024: Para CTLFU hacer PPT, para tomar determinaciones sobre ajuste
Consulta para CTLFU
Mayo 7: continuar evaluación , chequear que este en franja
Abril 11_2024: Aun sin iniciar
Pdte RTA de cartografia: 3-2021-00698
Nov 30:2023: no tiene aval cartografico
Programado para noviembre</t>
  </si>
  <si>
    <t>20240618_Montecarlo_COMITE.pptx</t>
  </si>
  <si>
    <t>Junio 18/2024: Hacer presentación para CTLFU, para acordar tiempso de ajuste - DADEP
Mayo 7: con inconsistencias,
Abril 11_2004:Continua evaluación
Marzo 18:Concepto Cartografico para solicitar, se continua en SMI con evaluación . REvisar pertinencia de pasar a S.consoldidado</t>
  </si>
  <si>
    <t>20240621_PresCTLF_lasmanitas.pptx</t>
  </si>
  <si>
    <t>Julio 18/2024: Presentación. aCTLFU
Pendiente concepto de IDIGER para culminación del Expediente</t>
  </si>
  <si>
    <t>Mayo 2024:Devuelto (hace 3 semanas)
Rad. marzo 02 para firma de jefa (entre 5 y 6 marzo)
Nov 30_2023: poligono grande, definición del poligono de regularización, en 2020 se tenian varios super lotes, incluir en la devolución a SDHT la referencia a oficio
Julio 04 de 2023: El concepto de aceptación cartografica es el soporte de la devolución del expediente, pierde fuerza el estudio vial. El 08 de marzo de 2023 se emite nuevo concepto de cartografia por parte de SDP a SDHT (2-2023-22871). Trámite esta devuelto</t>
  </si>
  <si>
    <t>20240415_Presentacion_CTLR_LaMercedSur.pptx</t>
  </si>
  <si>
    <t>Mayo 7 de 2024: Devuelto
Abril 11_2024: en revisión, para devolución, mal caracterizado,</t>
  </si>
  <si>
    <t>Junio 18/2024: DEvuelto en 2024
*SIRVE PARA META SDHT
Programado diciembre</t>
  </si>
  <si>
    <t>Barrio Danubio Azul</t>
  </si>
  <si>
    <t xml:space="preserve">Junio 18/2024: Hacer presentación para CTLFU, PREVIO A DESESTIMIENTO, ESTAN EN INCUMPLIMIENTO EN SEGUNDA EVALUACIÓN 
Marzo 18_24:Para CTLFU 
Febrero 2024: Se encuentra pendiente de la   emisión del concepto de DC memorando 3-2023-35684 10-12-2023
CTLGU Nov 09/2023: SDHT:Ajuste cartografico - No se requiere todo el amojonamiento, sin embargo, se adelantará  
SDHT: solicitar a EAAB actualización CT-transición 
SDP: Reviasr .shape enviado por ENEL CODENSA - GRACE
IDIGER: REVISAR FECHA ADENDA
SDP: consulta a DACJ , para revisar tema de alinderamiento 
Abril 27/23: Se pausa EV por radicación incompleta expediente-No hay segundo radicado
Numero asignado correo 5-09-2022 (RU2/4-26) Ya se encuentra incorporado.
</t>
  </si>
  <si>
    <t>Nov 09/2023: 2024: Caso Especial
Suspender tiempos trámite hasta CT de Febrero 2024</t>
  </si>
  <si>
    <t>20240319_Presentacion_CTLR_Danubio Azul.pptx</t>
  </si>
  <si>
    <t>La Orquídea</t>
  </si>
  <si>
    <t>Junio 18/2024: Hacer presentación para CTLFU, PREVIO A DESESTIMIENTO, ESTAN EN INCUMPLIMIENTO EN SEGUNDA EVALUACIÓN 
Marzo 18_24:Para CTLFU
Revisar G5 - SDHT
Numero asignado correo 5-09-2022 (RU2/4-26) Ya se encuentra incorporado.</t>
  </si>
  <si>
    <t>20240322_Presentacion_CTLR_La_orquidea.pptx</t>
  </si>
  <si>
    <t>Urbanizacion Granada Sur</t>
  </si>
  <si>
    <t>Junio 18/2024: Hacer presentación para CTLFU, PREVIO A DESESTIMIENTO, ESTAN EN INCUMPLIMIENTO EN SEGUNDA EVALUACIÓN 
Marzo 18_24:Para CTLFU
Para devolver
Ajuste cartografico. Aclaración de drenaje que se encuentra entubado, aclaración de concepto IDIGER.
Numero asignado correo 5-09-2022 (RU2/4-26) Ya se encuentra incorporado.</t>
  </si>
  <si>
    <t>Dic 07/2023: CTLFU Diciembre 2023: Informar devolución
Reprogramar revisión en CT, SDHT radico expediente con ajustes</t>
  </si>
  <si>
    <t>20240319_Presentacion_CTLR_Urbanziación Granada Sur.pptx</t>
  </si>
  <si>
    <t>Villas Del Velero</t>
  </si>
  <si>
    <t>Junio 18/2024: Hacer presentación para CTLFU, PREVIO A DESESTIMIENTO, ESTAN EN INCUMPLIMIENTO EN SEGUNDA EVALUACIÓN 
Mayo 7: ya tiene aceptación cartografica
Marzo 18: culminada la evaluación, pdte q cartografica emita concepto- Gestión para solicitar a SErgio CT, recordar la primera semana de abril
feb 2024:Los conceptos no cuentancon fecha de vigencia 
Villas del Velero salió con el Oficio No. 2-2023-39816  del 2023-04-20
*Ojo lo tiene David-Junio23 de 2023</t>
  </si>
  <si>
    <t>Nov 09 y Nov 23 /2023: Meta 2023 - SDHT, Subsanado, SDHT radicará</t>
  </si>
  <si>
    <t>20240415_Presentacion_CTLR_Villas_del_velero.pptx</t>
  </si>
  <si>
    <t>Barrancas</t>
  </si>
  <si>
    <t>Abril 11_2024:SC_Auto de Cierre - PPT CTLFC
Marzo 18_2024: Para CTLFU
En SC area deonde se marcan las alternaciones EP</t>
  </si>
  <si>
    <t>20240415_Presentacion_CTLR_Barrancas.pptx</t>
  </si>
  <si>
    <t>Barrio Mariscal Sucre</t>
  </si>
  <si>
    <t xml:space="preserve">Mayo/2024:Observaciones a posibles alteraciones - CTLFU
Para devolver. caso especial. territorializado
SC, oficio de devolución, diciendo q como esta en SC, puede desistirse, si SDHT no acepta, se continua con AI
Caso especial tambien por estar en Cerros
Procedentes y Proyectado  AI - Pdte revisión. documentación soporte </t>
  </si>
  <si>
    <t>20240404_Presentacion_CTLR_MariscalSucre.pptx</t>
  </si>
  <si>
    <t>U. Vitelma</t>
  </si>
  <si>
    <t>Final Cto 547/2023, nota: Se realizó organización y revisión del expediente. En espera de respuesta de Concepto Cartográfico solicitado mediante radicado 3-2021-00355 para proceder con la evaluación.
Programado diciembre-enero 1 semana</t>
  </si>
  <si>
    <t>Juan Jose Rondon</t>
  </si>
  <si>
    <t>Junio 18: Abogado Duvan esta a cargo del AI- anunciar en CTLFU
Abri 11_2024: se tiene AI, pdte agendar-anunciar en CTFLU
Marzo 18_2024:Pdte consolidar documento de evaluación
Pendiente actualización conceptos - PDTE carta 555
Noviembre: se realizó ajuste cartografico, y se requiere actualizar todos los conceptos tecnicos para avanzar con el AI - S
Septiembre 2023: Activar 1 - DTS y PR
Abril 28/23:Se da inicio a DTS
Dificultadoes caracterización EEP
correo electronico del dìa 15-12-2021 asignaciòn Numeraciòn: CB5/4-19, 
 CB5/4-20, 
 CB5/4-21, 
 CB5/4-22, 
 CB5/4-23 y 
 CB5/4-24</t>
  </si>
  <si>
    <t>Nov 09/2023: Actualización conceptos, En espera para decidir si se desiste o no</t>
  </si>
  <si>
    <t>Marco Fidel Suarez II Sector</t>
  </si>
  <si>
    <t>Junio 18: Abogado Duvan esta a cargo del AI-anunciar en CTFLU
Mayo 2024: Para AI
Septiembre: Activar 2 - DTS y PR
Nota:Revisar AI, aparece  Numero asignado correo 5-09-2022 (RU2/4-26) Ya se encuentra incorporado.</t>
  </si>
  <si>
    <t>20240415_Presentacion_CTLR_MFS_II_S.pptx</t>
  </si>
  <si>
    <t>Cartagena</t>
  </si>
  <si>
    <t>Junio 18: CTLFU- CORRECCIONES PARA AI, URG.- las correcciones enviadas por email no estaos de acuerdo
Abril 11: CTLFU- CORRECCIONES PARA AI, URG.
Marzo 18_24: Agendar en CTLFU, para q SDHT reporte avance sobre observaciones trabajadas en DIC 2023 
Nov 30: se tuvo reunión con sdht, esta en ajuste, si no alcanzan a subsanar seria un desestimiento
se radico con las observaciones mediante oficio 1-2023-67495 de 2023-08-24 / en casilla CO “Luego de reunión con el equipo jurídico de la Subdirección se decidió Realizar el desistimiento
 Septiembre 2023: para desistir</t>
  </si>
  <si>
    <t>Nov 09/2023: SDHT y SDP reunión con técnicos para revisar expediente e inconsistencias- subsanar</t>
  </si>
  <si>
    <t>2024_0411_Cartagena.pptx</t>
  </si>
  <si>
    <t>San Antonio Norte II Sector</t>
  </si>
  <si>
    <t>Abril 11_2024: Cargar en el drive - cuando se resuelva tema de Cartagena
Enero 2024: SDHT 2-2023-109131 de 27/12/2023 "que las solicitudes de legalización, así como de regularización señaladas en el los radicados del asunto se tramiten en los términos del decreto 555 de 2021 en aplicación de lo establecido en el régimen de transición del artículo 596 de la norma ibidem"
Se dio respuesta a SDHT, diciendo que el tramite se encuentra en estudio radicado 2-2023-106767 de 2023-09-27 
 Julio 4: Sipa para devolución , pdte firma
ABRIL27/23 :PROBABLE DEVOLUCIÓN
PDT EV 2023
15/10/2020 (actualmente en revisiòn 25-08-2021)</t>
  </si>
  <si>
    <t>El Castillo (Antes El Diviso Y San Pablo)</t>
  </si>
  <si>
    <t>Junio 18/2024: Deben actualizarse conceptos antes de firmar AI
Febrero 2024: refrendación estudio vial (08/02/24) - pendiente auto de inicio
Enero 18:EV en suspensión del 555, necesita nuevo EV
Enero 2024: SDHT 2-2023-109131 de 27/12/2023 "que las solicitudes de legalización, así como de regularización señaladas en el los radicados del asunto se tramiten en los términos del decreto 555 de 2021 en aplicación de lo establecido en el régimen de transición del artículo 596 de la norma ibidem"
Septiembre 2023: continua con DTS ,solo chequear limites con tramite en legalziación 
Enero 2024: SDHT 2-2023-109131 de 27/12/2023 "que las solicitudes de legalización, así como de regularización señaladas en el los radicados del asunto se tramiten en los términos del decreto 555 de 2021 en aplicación de lo establecido en el régimen de transición del artículo 596 de la norma ibidem"</t>
  </si>
  <si>
    <t>Republica De Venezuela</t>
  </si>
  <si>
    <t xml:space="preserve">Junio 18/2024: Deben actualizarse conceptos
Febrero 2023: refrendación estudio vial (pendiente)
Enero 18:EV en suspensión del 555, necesita nuevo EV
Enero 2024: SDHT 2-2023-109131 de 27/12/2023 "que las solicitudes de legalización, así como de regularización señaladas en el los radicados del asunto se tramiten en los términos del decreto 555 de 2021 en aplicación de lo establecido en el régimen de transición del artículo 596 de la norma ibidem"
Septiembre 2023: continua con DTS ,solo chequear limites con tramite en legalziación </t>
  </si>
  <si>
    <t>El Socorro II Sector</t>
  </si>
  <si>
    <t>Junio 18: PAra publicar AI
Marzo 18/2024: En carpeta "avances" para revisión de COnny
Enero 2024: SDHT 2-2023-109131 de 27/12/2023 "que las solicitudes de legalización, así como de regularización señaladas en el los radicados del asunto se tramiten en los términos del decreto 555 de 2021 en aplicación de lo establecido en el régimen de transición del artículo 596 de la norma ibidem"
junio en rev. Estudio Vial  entregado DDS
Numero asignado correo 8-09-2021 (RU4/4-14) Ya se encuentra incorporado.</t>
  </si>
  <si>
    <t>El Tesorito</t>
  </si>
  <si>
    <t>Junio 18: PAra publicar AI
Enero 2024: SDHT 2-2023-109131 de 27/12/2023 "que las solicitudes de legalización, así como de regularización señaladas en el los radicados del asunto se tramiten en los términos del decreto 555 de 2021 en aplicación de lo establecido en el régimen de transición del artículo 596 de la norma ibidem"
Mayo 2024: AI en Drive-firmado, pdte publicación
Diciembre 20 de 2023: Fima AI, pendiente Publicación 
Septiembre 2023: "2023_08_14_Auto_inicio_El_Tesorito.docx" cargado en drive, asignado a la Abog. Maria Constanza F</t>
  </si>
  <si>
    <t>La Reconquista</t>
  </si>
  <si>
    <t>Junio 18: PAra publicar AI
Mayo 2004: En elaboración de DTS, - AI en drive, pdte publicación
Abri 11:se tiene AI, pdte agendar
AI en Drive-firmado, pdte publicación
Diciembre 20 de 2023: Fima AI, pendiente Publicación 
AI ASIGANDO Abog. Maria Constanza F
DDS envia a SMI para revisión EV, 14/7/2023</t>
  </si>
  <si>
    <t>Reloteo Marco Fidel Suarez Reloteo</t>
  </si>
  <si>
    <t>Junio 18:Para desestimiento, no cumplieron con requisitos
Marzo 18_24:Para CTLFU
FEBRRERO 20024: DEBE AGENDARSE EN COMITE DE MARZO 2024
DEBE SER DESISTIMIENTO. SEPT 22
Septiembre 2023: "Resolucion_improcedencia_regula_reloteomarcofidelsuarez.docx" cargado en drive, asignado Abog. Leonardo Santana
Julio 07:En estudio
Se pidio aval cartografia en mayo 2023
Numero asignado correo 5-09-2022 (RU2/4-26) Ya se encuentra incorporado.</t>
  </si>
  <si>
    <t>Dic 07/2023: SE DEBE REVISAR CON DADEP</t>
  </si>
  <si>
    <t>20240319_Presentacion_CTLR_Reloteomarcofidelsuarez.pptx</t>
  </si>
  <si>
    <t>Cordillera Sur</t>
  </si>
  <si>
    <t>Abril 11_2024: se continua consolidando soporte para devolución
Marzo 18_24: por actualización CT -P1
Enero: Posible devolución 
PARA 23/11/2023
Noviembre: Se requiere actualizar conceptos, se esta valorando la diferencia entre conceptos IDIGER
Septiembre 2023 :REvisar con juridicos SDP, ya tiene AI</t>
  </si>
  <si>
    <t>El Portal II Etapa</t>
  </si>
  <si>
    <t>Abril 11_2024: se continua consolidando soporte para devolución
Marzo 18_24: tercera o cuarta semana de abril (II semestre de 2023)</t>
  </si>
  <si>
    <t>Junio 18/2024: Deberia ser un solo expediente para formalziar, pendiente CTFLU
Mayo 7: Se consolida la devolución
Abril 11_2024: Se continua consolidando soporte para devolución  Numero asignado correo 5-09-2022 (RU2/4-26) Ya se encuentra incorporado.</t>
  </si>
  <si>
    <t>Junio 18: CArgar en SIPA devolución, Sustento delimitación lidero sur contra predio con la EAAB, tiene evaluación integral, informar en CTLFU sobre gestones y devolución del expediente
Abril 11/2024:CTLFU-caso especial, PPT para CTLFU - Se solicito 3-2024-11459 a DC
Marzo 18_2024: Generar formato de devolución , proponer mesa de trabajo con SDHT, se debe solicitar a Dirección de Cartografia su CT.
DICIEMBRE 2023:POR COMPROMISOS ADQUIRIDOS EN CTLFU, SDHT RADICA PARA SUSPENSION DE TERMINOS - SE RETOMA EN FEBRERO DE 2014 - MESA DE TRABAJO EAAB - SE ASIGNA A MARLEN LOZANO por finalización cto arq sergio
EN 2023, hasta 01 de diciembre el tramite asignado a contratista Arq. Sergio Martinez
Septiembre 2023: evisar y actualizar información en cuadro seguimientio
Rad. SDP 1-2023-45133 de 2023-05-31 , respuesta parcial a devolución "Por lo anterior, una vez obtengamos respuesta de las entidades involucradas con los ajustes y observaciones realizadas a los conceptos técnicos, se realizará la segunda radicación del expediente de regularización / formalización urbanística para el desarrollo Brisas del Volado"  Numero asignado correo 5-09-2022 (RU2/4-26) Ya se encuentra incorporado.</t>
  </si>
  <si>
    <t>Nov 16 y 20: Meta 2023 - SDHT, (Mesa especifica con la EAAB-2024)
SDHT lo radicara para meta 2023, pero, existe un tema para trabajar con EAAB</t>
  </si>
  <si>
    <t>20240412_Presentacion_CTLR_B_V.pptx</t>
  </si>
  <si>
    <t>Costa Rica</t>
  </si>
  <si>
    <t>DIC: CONFORME CTLFU, SDHT CON RAD. 1-2023-87213        2295105        2023-12-12, 
META SDHT - PEDIR DESESTIMIENO
Abril 27/23: sin programar EV , revisar documentación - consulta en grupo</t>
  </si>
  <si>
    <t>La Esperanza (Calle 131a)</t>
  </si>
  <si>
    <t xml:space="preserve">Nov 30_2023: Chequear - tema de SC, en caso contrario Desestimiento
Desarrollo en sector consolidado  
Junio 6/23: PAra devolución. Duda sobre servidumbres - para devolución </t>
  </si>
  <si>
    <t>Nov 09/2023: SUBSANA, Continua trámite</t>
  </si>
  <si>
    <t>Rincon De Suba</t>
  </si>
  <si>
    <t>DICIEMBRE 2023:POR COMPROMISOS ADQUIRIDOS EN CTLFU, SDHT RADICA PARA SUSPENSION DE TERMINOS - AA CIERRE DE ACTUACION URBANISTICA POR SECTORES CONSOLIDADOS
META SDHT - 2023
Desarrollo en sector consolidado Abril 27/23: sin programar EV , revisar documentación</t>
  </si>
  <si>
    <t>Rincon Escuela</t>
  </si>
  <si>
    <t>Nov 30_2023: Chequear - tema de SC, en caso contrario Desestimiento
META SDHT 2024  
desarrollo   el sector consolidado Septiembre 2023: acabo de llegar - julio 27, adeda el 14 de agosto, 15 hacemos solicitud con dadep
Recordar tiempos a SDHT para cumplir con observaciones - OCTUBRE 15
Radicación nueva en junio de 2023 - pdte concepto de DADEP
En PR de consolidados
DEVUELTO A SDHT EN ABRIL /2023</t>
  </si>
  <si>
    <t>Nov 09/2023: Continua trámite</t>
  </si>
  <si>
    <t>La Estacion</t>
  </si>
  <si>
    <t>Abril_2024:Esperar formato para subir auto de cierre
Feb 2024: Nueva rad. 1-2023-87200 12 dc. 23 ( no habla de desistir) conceptos vencidos 
RADICACIÓN PARA DESISTIR CONFORME CTLFU: SDHT: RAD 1-2023-87200, 2295090, FECHA: 2023-12-12
META SDHT 2023
Julio 07: RAdicar nuevamnte 
La Estación salio con Oficio No. 2-2023-36695  del 2023-04-12
Correo electrónico 15 de septiembre de 2022 la DICE asigno el numero F198/4-01</t>
  </si>
  <si>
    <t>Nov 09/2023: Meta 2023 - SDHT / SC-Desestimiento</t>
  </si>
  <si>
    <t>Puente Grande Florencia</t>
  </si>
  <si>
    <t xml:space="preserve">Abril_2024:Esperar formato para subir auto de cierre
Feb 2024: Nueva  rad. 1-2023-84235 11 dic 23 El concepto de EAB esta vencido/  no lllego el concepto 8590 de idiger /  rad sdht no se allego 1-2023-44256 
DICIEMBRE 2023:POR COMPROMISOS ADQUIRIDOS EN CTLFU, SDHT RADICA PARA SUSPENSION DE TERMINOS - AA CIERRE DE ACTUACION URBANISTICA POR SECTORES CONSOLIDADOS
Junio23_23:Se cambia estado de EU a Evaluación </t>
  </si>
  <si>
    <t>Nov 09/2023: Meta 2023 - SDHT, SC-Desestimiento</t>
  </si>
  <si>
    <t>Puerta De Teja</t>
  </si>
  <si>
    <t xml:space="preserve">Abril_2024:Esperar formato para subir auto de cierre
Nueva rad. 1-2023-84218 11. dc 23/ ningun concepto fue actualizado 
DICIEMBRE 2023:POR COMPROMISOS ADQUIRIDOS EN CTLFU, SDHT RADICA PARA SUSPENSION DE TERMINOS - AA CIERRE DE ACTUACION URBANISTICA POR SECTORES CONSOLIDADOS
Julio 07: Devolución con carpeta fisica 
Junio23_23:Se culmina documento de evaluación, para devolver. </t>
  </si>
  <si>
    <t>La Laguna</t>
  </si>
  <si>
    <t>Abril_2024: Esta cargada en el drive, para firma
FEBRRERO 20024: DEBE AGENDARSE EN COMITE DE MARZO 2024
Septiembre 2023: "Resolucion_improcedencia_regula_la_laguna_version2.docx" cargada en drive, asignado Abog. Leonardo Santana
Julio 07: Para desistir - improcedencia
En PR de consolidados
Para desistir - improcedencia
Pendiente SIPA para marcar devolución</t>
  </si>
  <si>
    <t>San Martin De Porres</t>
  </si>
  <si>
    <t xml:space="preserve">Mayo 2024:Observaciones a posibles alteraciones - CTLFU
Para devolver. caso especial. territorializado
SC, oficio de devolución, diciendo q como esta en SC, puede desistirse, si SDHT no acpeta, se continua con AI
sobreposición con san martin de porres 3 y 4 (en aceptación cartografico), deben ajustarse al legalizado .
Caso especial tambien por estar en Cerros
Procedentes y Proyectado  AI - Pdte revisión. documentación soporte </t>
  </si>
  <si>
    <t>20240404_Presentacion_CTLR_SanMartindePorres.pptx</t>
  </si>
  <si>
    <t>El Socorro</t>
  </si>
  <si>
    <t>Junio 18 de 2024: Pedir nuevo concepto a Cartografia,
Remisión correo a la DICE el dia 02/10/2018 / Mediante correo electronico 27/10/2018, la DICE allego la numeración correspondiendole: RU41/4-01</t>
  </si>
  <si>
    <t>Rincon Santo</t>
  </si>
  <si>
    <t>Junio 18/24: esta en agenda reglamentaria del II semestre
Marzo 18_2024: No esta en agenda reglametaria aún, pendiente para proximo PDD
90% en Consolidación - META - PEDIENTE, 
auto de inicio  2-2022-190296 22.dic.22  cuenta con Publicacion en prensa y dts, y proyecto de resoolución 
Septiembre 2023: Iniciar DTS, esta en sector consolidado, hacer analisis - presentación con jurídica de DDS de la regularización en este desarrollo
Junio23_23: Se avanzó en EU
Correo electrónico 13 de julio de 2022 la DICE asigno el numero F29/4-05</t>
  </si>
  <si>
    <t>La Primavera</t>
  </si>
  <si>
    <t>Junio 18/24: esta en agenda reglamentaria del II semestre
Marzo 18_2024: No esta en agenda reglametaria aún, pendiente para proximo PDD
90% en Consolidación - META - PEDIENTE, 
auto de inicio  2-2022-190296 22.dic.22  cuenta con Publicacion en prensa y dts, y proyecto de resoolución 
Septiembre 2023: Iniciar DTS, esta en sector consolidado, hacer analisis - presentación con jurídica de DDS de la regularización en este desarrollo
Junio23_23: Se avanzó en EU
Correo electrónico 13 de julio de 2022 la DICE asigno el numero F29/4-05
Correo del 2 de Octubre de 2017</t>
  </si>
  <si>
    <t>Urb: El Rubi Barrio San Jose Oriental</t>
  </si>
  <si>
    <t>Junio18/2024: Avance en DTS del RUBI, tiene proyección del cable de san cristobal
Remisión correo a la DICE el dia 27/07/2018 m/ Mediante correo electronico 30/07/2018, la DICE allego la numeración correspondiendole: SC11/4-04 y SC11/4-05</t>
  </si>
  <si>
    <t>Buenos Aires</t>
  </si>
  <si>
    <t>Junio 18:pendiente confirmar fecha para mesa de territorialización
Abril 02_24:ajustar lindero en via - y dejar nota con lindero del asentamiento en estudio de legalización (Buenos Aires I)
Marzo 18: Reunión de territorialización-abril 02
Nov 30 de 2023: No tiene Publicación del AI, esperar que la SDP tenga contrato de publcación en prensa
Septiembre 2023: 50% en Sc consolidado - en elaboración DTS, ya tiene estudio vial, pdt terminar  Mediante correo del 29-122022, asignarón los siguientes numeros de planos: SC21/4-06, SC21/4-07, SC21/4-08 y SC21/4-09</t>
  </si>
  <si>
    <t>Barrio Buenos Aires</t>
  </si>
  <si>
    <t>Febrero 2024: Estado del proceso, llego por correo  (19/01/24) la  refrendación estudio vial/ proceso de revision/ pendiente de publicacion auto de inicio 
Nov 30_2023: Pendeinte publicación de AI en 2024, cuando SDP active contrato
Se solicita EV a DDS con 3-2023-30381, No. Proceso: 2247923 Fecha: 2023-09-03 16:01
Buenos Aires  - CVP
A Julio 2023: Ajustes cartograficos con Grace
A Mayo de 2023:
Se realizó visita técnica en abril/2023
Ajustar planocon  aura Graciela-chequeo de areas
Se ajusto AI a las observaciones de Leo
Se inicio DTS-2023 - AFO 102 diligenciado</t>
  </si>
  <si>
    <t>San Blas II Sector</t>
  </si>
  <si>
    <t>Junio 18: se continua consolidación del tramite</t>
  </si>
  <si>
    <t>Antonio Morales</t>
  </si>
  <si>
    <t>Rpta DICE 29-01-2021: Nuevo numero plano: RU7/4-09
15/10/2020 (actualmente en revisiòn 25-08-2021)</t>
  </si>
  <si>
    <t>El Carmen</t>
  </si>
  <si>
    <t>Se debe ajustar el Dts según ajustes realizados por la SDHT. Ver oficio.
20/11/2018</t>
  </si>
  <si>
    <t>El Jordan II</t>
  </si>
  <si>
    <t>2-2020-46331 de 2020-10-01_GN3; 2-2020-46332 de  2020-10-01_GN1 (rpta Rad. 1-2020-54294 del 2020-11-12); 2-2020-46333 de 2020-10-01_OCU1; 2-2020-46334 de 2020-10-01_OCU2; 2-2020-46335 de 2020-10-01_GN5; 2-2020-46336 de 2020-10-01_GN4 y 2-2020-46337 de 2020-10-01_GN2</t>
  </si>
  <si>
    <t>El Naranjal</t>
  </si>
  <si>
    <t>Remisión correo a la DICE el dia 27/07/2018 m/ Mediante correo electronico 30/07/2018, la DICE allego la numeración correspondiendole: S356/4-13</t>
  </si>
  <si>
    <t>El Patio Tercer Sector</t>
  </si>
  <si>
    <t>Procesos 1646439, 1646458, 1646475, 1646487, 1646673, 1646697 y  1646724 (69 cartas)</t>
  </si>
  <si>
    <t>Guillermo Nuñez</t>
  </si>
  <si>
    <t>Remisión correo a la DICE el dia 27/07/2018 m/ Mediante correo electronico 30/07/2018, la DICE allego la numeración correspondiendole: S569/4-02</t>
  </si>
  <si>
    <t>Salitre I</t>
  </si>
  <si>
    <t>Remisión correo a la DICE el dia 27/07/2018 m/ Mediante correo electronico 30/07/2018, la DICE allego la numeración correspondiendole: S271/4-16 y S271/4-17</t>
  </si>
  <si>
    <t>Taberin</t>
  </si>
  <si>
    <t>Remisión correo a la DICE el dia 27/07/2018 m/ Mediante correo electronico 30/07/2018, la DICE allego la numeración correspondiendole: S570/4-10 y S570/4-11</t>
  </si>
  <si>
    <t>Tuna Alta Sector El Rosal</t>
  </si>
  <si>
    <t>REsolución 697 de 25/04/2024 “Por la cual se decide negar por improcedente la solicitud del trámite de regularización urbanística para el desarrollo legalizado denominado “Tuna Alta Sector El Rosal”, ubicado en la Unidad de Planeamiento Local n.° 9 “Suba” y se ordena su archivo.”.
Abril 11_2024: Se cargo en drive el 12 de marzo_2024, en reivión de COnny
1- Marzo 18:Esta para revisión de Conny
 Se cargo en drive proyecto de resolucion de desistimiento  Abril 27/23: sin programar EV , revisar documentación
En sectores consolidados. - para negar porque las alteraciones no proceden</t>
  </si>
  <si>
    <t>El Salitre</t>
  </si>
  <si>
    <t xml:space="preserve"> Resolución 2461 de 2023  “Por la cual se decide negar por improcedente la solicitud del trámite de regularización urbanística para el desarrollo legalizado denominado “El Salitre”, ubicado en laUnidad de
Planeamiento Local n.° 9 “Suba” y se ordena su archivo.”.
Septiembre 2023: "Resolucion_Negacion_por_Improcedencia_Regularizacion_El_Salitre.docx" cargado en drive, asignado a Maria Constanza F.
En PR de consolidados
NO PROCEDE - tiene una sola alteración, generación EP en predio privado</t>
  </si>
  <si>
    <t>San Antonio Norte</t>
  </si>
  <si>
    <t>Resolución 1494 de 2023 del 30 de junio. 
Por la cual se decide negar por improcedente la solicitud del trámite de regularización urbanística para el desarrollo legalizado denominado “San Antonio Norte”, ubicado en la Unidad de Planeamiento Local n.° 26 “Toberín” y se ordena su archivo.</t>
  </si>
  <si>
    <t>Tuna Alta Sector El Pedregal</t>
  </si>
  <si>
    <t>RESOLUCIÓN No. 2460 DE 2023
( 10 de Noviembre de 2023 )
“Por la cual se decide negar por improcedente la solicitud del trámite de regularización
urbanística para el desarrollo legalizado denominado “Tuna Alta Sector El Pedregal”, ubicado
en la Unidad de Planeamiento Local n.° 9 “Suba” y se ordena su archivo.”
Septiembre 2023: "Resolucion_Negacion_por_Improcedencia_Regularizacion_Tuna_Alta_Sector_El_Pedregal.docx" cargado en drive, asignado a Abog, Maria Constanza F
Se realizó informe tecnico para argumentar desistimiento-improcedencia. 
2 generaciones en lote mayor extensión - predios privados
Todas las generaciones sobre lotes privados - NO PROCEDE   S209/4-38, se asigno segùn correo 21/08/2021</t>
  </si>
  <si>
    <t>Instrumento</t>
  </si>
  <si>
    <t>Localidad</t>
  </si>
  <si>
    <t>Usme</t>
  </si>
  <si>
    <t>Finca El Llano</t>
  </si>
  <si>
    <t>Porvenir VII</t>
  </si>
  <si>
    <t>La Vega II</t>
  </si>
  <si>
    <t>Bosques de la Corraleja</t>
  </si>
  <si>
    <t>Usme Pueblo</t>
  </si>
  <si>
    <t>Primavera Azul</t>
  </si>
  <si>
    <t>Colina II del Divino Niño</t>
  </si>
  <si>
    <t>El Remanso II Sector</t>
  </si>
  <si>
    <t>Mirador de Tocaimita</t>
  </si>
  <si>
    <t>Usme La Castellana</t>
  </si>
  <si>
    <t>Mirador de San Blas</t>
  </si>
  <si>
    <t>Isla del Sosiego</t>
  </si>
  <si>
    <t>Mirador de Villa Gladys</t>
  </si>
  <si>
    <t>Maravillas de Dios</t>
  </si>
  <si>
    <t>Verbenal del Sur</t>
  </si>
  <si>
    <t>Total general</t>
  </si>
  <si>
    <t>1- DATOS GENERALES</t>
  </si>
  <si>
    <t>SUBETAPA 1 EN ADMINISTRACIÓN DISTRITAL</t>
  </si>
  <si>
    <t xml:space="preserve">SUBETAPA 2 EN ADMINISTRACIÓN DISTRITAL </t>
  </si>
  <si>
    <t>Profesional tecnica</t>
  </si>
  <si>
    <t xml:space="preserve">Profesional Juridico </t>
  </si>
  <si>
    <t>3.1.1 
Revisión MFO 066 - 
Fecha de Revisión 
(dd/mm/yy)</t>
  </si>
  <si>
    <t>Resultado M-FO-066</t>
  </si>
  <si>
    <t>3.1.2
Visita de Terreno
Fecha Visita
(dd/mm/yy)</t>
  </si>
  <si>
    <t>Resultado de Visita
Evaluación</t>
  </si>
  <si>
    <t>ETB</t>
  </si>
  <si>
    <t>3.2.2 -Fecha Final
Concepto_juridico
(dia/mes/año)</t>
  </si>
  <si>
    <t>Resultado Concepto Revisión Juridica Inicial</t>
  </si>
  <si>
    <t>3.3.3 - Fecha Final EV
(dia/mes/año)</t>
  </si>
  <si>
    <t>Resultado Concepto Estudio Vial</t>
  </si>
  <si>
    <t>FECHA SUSCRIPCIÓN
AI
(dia/mes/año)</t>
  </si>
  <si>
    <t>Estado Auto de Inicio
(Seleccione)</t>
  </si>
  <si>
    <t>Estado de Avance Estudio Urbano
(Seleccionar)</t>
  </si>
  <si>
    <t>Estado de Avance Proyecto de Resolución
(Seleccione)</t>
  </si>
  <si>
    <t>TIEMPO TOTAL TRAMITE EN CURSO</t>
  </si>
  <si>
    <t>Programación 2024-2025</t>
  </si>
  <si>
    <t>SDHT - PROGRAMACIÓN RADICACIÓN</t>
  </si>
  <si>
    <t>NA</t>
  </si>
  <si>
    <t>G1 - Agenda Reglametaria DD 190/2004</t>
  </si>
  <si>
    <t>G1R - Agenda Reglametaria DD 190_2004 - Socialización</t>
  </si>
  <si>
    <t xml:space="preserve">G2 - Agenda Reglamentaria DD 555/2021 </t>
  </si>
  <si>
    <t>MEDIANO PLAZO</t>
  </si>
  <si>
    <t>No Aplica</t>
  </si>
  <si>
    <t>El Tesorito I  A</t>
  </si>
  <si>
    <t>PENDIENTE</t>
  </si>
  <si>
    <t>(Nancy le hizo acta de terreno)</t>
  </si>
  <si>
    <t>CORTO PLAZO</t>
  </si>
  <si>
    <t>Eden Sector El ParaÌso</t>
  </si>
  <si>
    <t>ok</t>
  </si>
  <si>
    <t>Barrio Limas</t>
  </si>
  <si>
    <t>El Eden II Sector</t>
  </si>
  <si>
    <t>LARGO PLAZO</t>
  </si>
  <si>
    <t>Puertas del ParaÌso</t>
  </si>
  <si>
    <t>Tesoro - Republica De Venezuela-B</t>
  </si>
  <si>
    <t>La Cajita De Los Sochez</t>
  </si>
  <si>
    <t>Usme Centro</t>
  </si>
  <si>
    <t>AMD 1</t>
  </si>
  <si>
    <t>AMD 2</t>
  </si>
  <si>
    <t>AMD 2A</t>
  </si>
  <si>
    <t>AMD 3</t>
  </si>
  <si>
    <t>AMD 3A</t>
  </si>
  <si>
    <t>AMD 4</t>
  </si>
  <si>
    <t>AMD 5</t>
  </si>
  <si>
    <t>AMD 6</t>
  </si>
  <si>
    <t>AMD 7</t>
  </si>
  <si>
    <t>AMD 8</t>
  </si>
  <si>
    <t>&lt;Nulo&gt;</t>
  </si>
  <si>
    <t>Mirador de la esmeralda</t>
  </si>
  <si>
    <t>Se programara terreno primera semana de junio/2023</t>
  </si>
  <si>
    <t>14 de mayo de 2024</t>
  </si>
  <si>
    <t>26 de julio de 2024</t>
  </si>
  <si>
    <t>Profesional Técnico Asignado</t>
  </si>
  <si>
    <t>Profesional Jurídico Asignado</t>
  </si>
  <si>
    <t>Sectore Consolidados</t>
  </si>
  <si>
    <t>Nombre Tratamiento</t>
  </si>
  <si>
    <t>CODENSA</t>
  </si>
  <si>
    <t>GAS NATURAL</t>
  </si>
  <si>
    <t>Fecha de Respuesta Aval Definitivo</t>
  </si>
  <si>
    <t xml:space="preserve">10.3
Estado
Con Estudio Vial / Sin Estudio Vial / En Elaboración </t>
  </si>
  <si>
    <t>OBSERVACIONES</t>
  </si>
  <si>
    <t>090782B001</t>
  </si>
  <si>
    <t>2-2018-17551 del 2018-04-12 / 2-2020-44507 del 2020-09-24 / 2-2021-05268 del 2021-01-22 / Dev: 2-2022-37885 del 2022-04-19</t>
  </si>
  <si>
    <t>Oficio No. 20212010050121 del 20-04-2021</t>
  </si>
  <si>
    <t>1-Sin Elaborar</t>
  </si>
  <si>
    <t>020413B001</t>
  </si>
  <si>
    <t>Consolidación</t>
  </si>
  <si>
    <t>1-2020-52015</t>
  </si>
  <si>
    <t>1-2021-122393</t>
  </si>
  <si>
    <t>Devolución No. 2-2020-65445 del 2020-12-21 / 2-2021-117843 del 2021-12-22</t>
  </si>
  <si>
    <t>Oficio No. S-2020-133945-3231001-0453-2020 del 24-06-2020</t>
  </si>
  <si>
    <t>Mediante Oficio No. 2020EE5902 del 12-06-2020, allega el CT-8733 del 09-04-2020</t>
  </si>
  <si>
    <t>Oficio No. 20212010141581 del 27-10-2021</t>
  </si>
  <si>
    <t>Oficio No. 2020EE42043 del 2020-02-21 (el desarrollo presenta afectación por el corredor ecológico del Canal Sucre</t>
  </si>
  <si>
    <t>020755B001</t>
  </si>
  <si>
    <t>1-2021-122405</t>
  </si>
  <si>
    <t>1-2022-56019</t>
  </si>
  <si>
    <t>Devolución No. 2-2020-64633 del 2020-12-16/ 2-2021-54605 del 2021-07-07 / 2-2021-117987 del 2021-12-22</t>
  </si>
  <si>
    <t>Oficio No. 3210001-2022-092595 del 06/04/2022</t>
  </si>
  <si>
    <t>Mediante Oficio No. 2020EE8725 del 22-09-2020, allega el CT-8758 el cual actualiza y reemplaza los conceptos técnicos CT-8727 de 2020 y CT-3369 de 1999</t>
  </si>
  <si>
    <t>Oficio No. 20212010096531 del 02-08-2021</t>
  </si>
  <si>
    <t>Oficio No. 2020EE89975 del 2020-05-29 (el desarrollo presenta afectación por el corredor ecológico del Canal Cataluña y Sucre</t>
  </si>
  <si>
    <t>111096B001</t>
  </si>
  <si>
    <t>08/05/2023
25/04/2023</t>
  </si>
  <si>
    <t>Oficio No. 3431003-S-2022-0052 del 28 de enero de 2022</t>
  </si>
  <si>
    <t>Mediante Oficio No. 2022EE2604 del 28 de febrero de 2022, allega el CT No. 8949 del 21 de febrero de 2021.</t>
  </si>
  <si>
    <t>Oficio No. 20212010120821 del 16 de septiembre de 2021)</t>
  </si>
  <si>
    <t>Oficio No. 09097102 del 2022-01-14</t>
  </si>
  <si>
    <t>Oficio No. 2022EE60324 del 18 de marzo de 2022</t>
  </si>
  <si>
    <t>110788B001</t>
  </si>
  <si>
    <t>1-2021-44458</t>
  </si>
  <si>
    <t xml:space="preserve"> 2-2023-98223 </t>
  </si>
  <si>
    <t>2-2022-37995 del 2022-04-20</t>
  </si>
  <si>
    <t>Oficio No. 3050001-S-2021-084209 del 26/03/2021, allega el memorando No. 3131003-2021-0071 del 23/03/2021, informando el estado de las redes para el sector y su viabilidad y para la prestación de servicios públicos. No viable para los predios de la Reserva vial. Ver anexo 1</t>
  </si>
  <si>
    <t>Mediante Oficio No. 2021EE1602 del 18-02-2021, allega el CT-8807, actualiza y reemplaza al CT-7037 (..desde el punto de vista de amenaza y riesgo se considera factible)</t>
  </si>
  <si>
    <t>Oficio No. 20172010031001 del 06-03-2017 / Actualizado Oficio No. 20222010072071 del 24-05-2022</t>
  </si>
  <si>
    <t>Oficio No.08619621 del 2021-02-09</t>
  </si>
  <si>
    <t>Oficio No. 2020EE239139 del 2020-12-29 (el desarrollo no presenta afectación por la EEP)</t>
  </si>
  <si>
    <t>111365B002</t>
  </si>
  <si>
    <t>2-2023-96904</t>
  </si>
  <si>
    <t>2-2022-94683 del 2022-07-21</t>
  </si>
  <si>
    <t>Oficio No. 3050001-S-2021-142091 del 25 de mayo de 2022</t>
  </si>
  <si>
    <t>Mediante Oficio No. 2022EE8765 del 08-06-2022, allega el CT No. 8958 del 13 de abril de 2022.</t>
  </si>
  <si>
    <t>Oficio No. 20222010072071 del 24 de mayo de 2022</t>
  </si>
  <si>
    <t>Oficio No. 09174053 de 09 de marzo de 2022</t>
  </si>
  <si>
    <t>Oficio No. 2022EE51281 del 10 de marzo de 2022, informa que el desarrollo se encuentra afectado por la EEP Humedal de Juan Amarillo o Tibabuyes</t>
  </si>
  <si>
    <t>110845B001</t>
  </si>
  <si>
    <t>2-2023-76619</t>
  </si>
  <si>
    <t>1-2023-69530</t>
  </si>
  <si>
    <t>111186B001</t>
  </si>
  <si>
    <t>2-2023-94097</t>
  </si>
  <si>
    <t>2023-08-26
2-2023-94097</t>
  </si>
  <si>
    <t>070287B001</t>
  </si>
  <si>
    <t>2-2023-79827</t>
  </si>
  <si>
    <t>Oficio No. 3531003-S-2022-150881 del 01/06/2022.</t>
  </si>
  <si>
    <t>Mediante Oficio No. 2022EE9748 del 24-06-2022, allega el CT No. 8986 Adenda Al CT-8665</t>
  </si>
  <si>
    <t>Oficio No. 20222010123121 el 17-08-2022</t>
  </si>
  <si>
    <t>No es requisito</t>
  </si>
  <si>
    <t>Oficio No. 07746596 del 2019/09/30</t>
  </si>
  <si>
    <t>Oficio No. 2022EE237370 del 2022-09-15</t>
  </si>
  <si>
    <t>040329B001</t>
  </si>
  <si>
    <t>1-2023-45137</t>
  </si>
  <si>
    <t>070299B001</t>
  </si>
  <si>
    <t>Oficio No. 3531003-S-2021-217815 del 27/07/2021. (Pendiente correcciòn datos del CT solicitado con oficio de salida del trámite)</t>
  </si>
  <si>
    <t>Mediante Oficio No. 2021EE8492 del 23-07-2021, allega el CT No. 8870 del 30/06/2021</t>
  </si>
  <si>
    <t>Oficio No. 20212010003091 del 12-01-2021</t>
  </si>
  <si>
    <t>Oficio No. 08783085 del 2021/06/09</t>
  </si>
  <si>
    <t>Oficio No. 2021EE109134 del 2021-06-02</t>
  </si>
  <si>
    <t>050251B001</t>
  </si>
  <si>
    <t>Oficio No. 20172010085311 del 05-07-2017 / Actualziado Oficio No. 20222010079631 del 06-06-2022 / Oficio No. 20222010097311 del 08-07-2022</t>
  </si>
  <si>
    <t>No requiere</t>
  </si>
  <si>
    <t>Oficio No.07680973 del 2019/08/27 / Oficio No. 00265639 del 2022/05/24</t>
  </si>
  <si>
    <t>Oficio No. 2019EE205652 del 2019-09-05 (información sobre las quebradas) / Oficio No. 2022EE112229 del 2022-05-12</t>
  </si>
  <si>
    <t>180027B001</t>
  </si>
  <si>
    <t>Oficio No. 2-2020-22660 de 2020-05-19 (devoluciòn) / Oficio No. 2-2022-xxxxx de 2022-xx-xx (devoluciòn)</t>
  </si>
  <si>
    <t>Oficio No. 2022EE221847 de 2022-08-30</t>
  </si>
  <si>
    <t>Ver ficha técnica del 2022-11-11 concepto IDIGER 1-2023-32304</t>
  </si>
  <si>
    <t>Ver ficha técnica del 2022-11-11</t>
  </si>
  <si>
    <t>050239B001</t>
  </si>
  <si>
    <t>Mediante Oficio No. 2019EE20177 del 20-12-2019, allega el CT No. 8663 del 10/10/2019 (amenaza baja, media y alta)</t>
  </si>
  <si>
    <t>20232000021301 del 22-02-2023
SDP 1-2023-16555 del 27-02-2023
Oficio No. 20172010085311 del 05-07-2017 / Actualziado Oficio No. 20222010079631 del 06-06-2022</t>
  </si>
  <si>
    <t>Oficio No.07680973 del 2019/08/27</t>
  </si>
  <si>
    <t>Oficio No. 2019EE205652 del 2019-09-05 (información sobre las quebradas)</t>
  </si>
  <si>
    <t>Leonardo Santana</t>
  </si>
  <si>
    <t>-------</t>
  </si>
  <si>
    <t>180229B001</t>
  </si>
  <si>
    <t>Oficio No. 20172010015531 del 08-02-2017 / actualizado mediante 20172010030301del 03/03/2017 / Oficio No. 20182010034861 del 14-03-2018 (Cuenta con Acta de Toma de Posesión No. 039 del 10/11/99 y modificatoria No. 048 del 17/09/12 y no hay documentos de transferencia)</t>
  </si>
  <si>
    <t>Oficio No. 07380990 del 25-02-2019</t>
  </si>
  <si>
    <t>Oficio No. 2018EE299404 del 2018-12-17</t>
  </si>
  <si>
    <t>SC21/4-01</t>
  </si>
  <si>
    <t>Oficio No. 04215252 del 2015-06-18</t>
  </si>
  <si>
    <t>Oficio No. 20172010015531 del 08-02-2017</t>
  </si>
  <si>
    <t>Oficio No. 06875252 del 2018-05-29</t>
  </si>
  <si>
    <t>180188B001</t>
  </si>
  <si>
    <t>Oficio No. 2-2017-07191 del 2017-02-21 / 2-2019-31196 del 2019-05-22 (devoluciòn)</t>
  </si>
  <si>
    <t>190352B001</t>
  </si>
  <si>
    <t>2-2020-04137 del 2020-01-31 (CD en blanco) / 2-2020-28009 del 2020-07-01</t>
  </si>
  <si>
    <t>Oficio No. 20182010042741 del 06-04-2018, cuenta con Acta de posesión o aprehensión No. 010 del 22-02-1995 y acta de modificación No. 064 del 16/10/2015.</t>
  </si>
  <si>
    <t>Oficio No. 2019EE206729 del 2019-09-06, informa que el desarrollo no afecta componentes de la EEP o de importancia ambiental y se considera viable ambientalmente.</t>
  </si>
  <si>
    <t>010644B002</t>
  </si>
  <si>
    <t>2-2023-72273</t>
  </si>
  <si>
    <t>Mediante Oficio No. 3050001-S-2021-111225 del 28 de abril de 2022, allega el Memorando interno No. 3131003-2022-0172 del 27 de abril de 2022</t>
  </si>
  <si>
    <t>Mediante Oficio No. 2022EE4870 del 05-04-2022, allega el CT No. 8954 del 1 de marzo de 20221</t>
  </si>
  <si>
    <t>Oficio No. 20192010103261 del 02 de julio de 2019</t>
  </si>
  <si>
    <t>Oficio No. 09139511 del 14 de febrero de 2022</t>
  </si>
  <si>
    <t>Oficio No. 2022EE39821 del 28 de febrero de 2022, informa que “(…) presenta en las zonas de cesión del costado norte, afectación con respecto al Canal Canaima, elemento del sistema hídrico”</t>
  </si>
  <si>
    <t>090540B001</t>
  </si>
  <si>
    <t>Proceso 2210711
2-2023-67009</t>
  </si>
  <si>
    <t>1-2023-27393</t>
  </si>
  <si>
    <t>2-2021-52799 del 2021-07-01 (Devolución por inconsistencias) / 2-2022-54259 del 2022-05-16</t>
  </si>
  <si>
    <t>Memorando No. 33310003-2022-012 del 22 de febrero de 2022</t>
  </si>
  <si>
    <t>Mediante Oficio No. 2022EE1208 del 03-02-2022, allegada el CT-8937 Adenda No. 1 al Concepto Técnico CT-8590 del 7/05/2019</t>
  </si>
  <si>
    <t>Oficio No. 20212010109101 del 26-08-2021</t>
  </si>
  <si>
    <t>Oficio No. 09051088 del 2021-12-10</t>
  </si>
  <si>
    <t>Oficio No. 2021EE286658 del 2021-12-24</t>
  </si>
  <si>
    <t>090705B001</t>
  </si>
  <si>
    <t>2-2023-70544</t>
  </si>
  <si>
    <t>2-2018-76867 del 2018-12-17 (devolución a la SDHT), por inconsistencias cartográficas / 2-2020-39757 del 2020-09-02 / 2-2022-36456 del 2022-04-13</t>
  </si>
  <si>
    <t>Memorando Interno No. 3231001-2021-0202 del 29 de noviembre de 2021</t>
  </si>
  <si>
    <t>Oficio No. 20212010050121 del 20-04-2021, cuenta con acta de toma de posesión de las zonas de uso público y Escritura Pública 3935 del 2007, Declaratoria de Utilidad Pública.</t>
  </si>
  <si>
    <t>Oficio No. 08952692 del 2021/09/29</t>
  </si>
  <si>
    <t>Oficio No. 2021EE204731 del 2021-09-24</t>
  </si>
  <si>
    <t>090584B001</t>
  </si>
  <si>
    <t>2-2023-79811</t>
  </si>
  <si>
    <t>1-2023-31382</t>
  </si>
  <si>
    <t>2-2019-02064 del 2019-01-18</t>
  </si>
  <si>
    <t>Oficio No. 20212010050121 del 20-04-2021, no se encuentran incorporadas al inventario general del espacio público y bienes fiscales.</t>
  </si>
  <si>
    <t>Oficio No. 08952692 del 2021-09-29</t>
  </si>
  <si>
    <t>030159B001</t>
  </si>
  <si>
    <t>2-2023-69316</t>
  </si>
  <si>
    <t>1-2023-67495</t>
  </si>
  <si>
    <t>2-2020-39714 del 2020-09-02 / 2-2021-57976 del 2021-07-15</t>
  </si>
  <si>
    <t>Oficio No. 3050001-S-2021-309022 del 11/10/2021, allega el Memorando Interno No. 3331003-2021-154 del 05-10-2021</t>
  </si>
  <si>
    <t>Oficio No. 2019EE1398 del 13-02-2019, allega el CT 8496 del 8 de febrero 2019</t>
  </si>
  <si>
    <t>Oficio No. 20212110112261 del 06-09-2021</t>
  </si>
  <si>
    <t>Oficio No. 00252221 del 04-05-2022</t>
  </si>
  <si>
    <t>Oficio No. 2022EE64298 del 2022-03-23</t>
  </si>
  <si>
    <t>050236B001</t>
  </si>
  <si>
    <t xml:space="preserve">2-2023-05693 </t>
  </si>
  <si>
    <t>2-2023-05693 	16/01/2023</t>
  </si>
  <si>
    <t>040097B001</t>
  </si>
  <si>
    <t>2-2020-30912 del 2020-07-20 (devolución)</t>
  </si>
  <si>
    <t>Mediante Oficio No. 2018EE17776 del 03-12-2018, allega el concepto técnico No. CT-8416 del 16/11/2018 (amenaza y riesgo medio) y mediante oficio No. 2020EE10778 del 29-10/2020, allega CT-8781 del 9-10/2020 Adenda No. 1 al Concepto Técnico CT-8416 de noviembre de 2018.</t>
  </si>
  <si>
    <t>Oficio No. 07064515 del 2018/09/06</t>
  </si>
  <si>
    <t>Oficio No. 2018EE308208 del 2018-12-26 (informa que no altera elementos de la EEP.</t>
  </si>
  <si>
    <t>040107B001</t>
  </si>
  <si>
    <t>2-2017-69908 del 2017-12-20 / Se devuelve por existencia de cuerpos de agua, para que la SDA emita su concepto / Devolución: 2-2019-05061 del 2019-02-05 / Ultima devolución 2-2020-29864 del 2020-07-13</t>
  </si>
  <si>
    <t>Oficio No. S-2018-269909 - 3431003-2018-1027 del 13 de septiembre de 2018, informa viabilidad de servicio y envia coordenadas de la quebrada Río Fucha y Quebrada aguas Claras o la Pichosa.</t>
  </si>
  <si>
    <t>Mediante Oficio No. 2018EE18483 del 21-12-2018, allegada el CT No. 8413 del 16/11/2018 (se encuentra en Amenaza alta no urbanizable, amenaza alta y amenaza media y Riesgo alto no mitigable, riesgo alto mitigable y riesgo por movimientos en masa).</t>
  </si>
  <si>
    <t>Oficio No. 20182010020761 del 14-02-2018 (cuenta con traslape con zonas de uso público)</t>
  </si>
  <si>
    <t>Oficio No. 07093957 del 2018/09/20</t>
  </si>
  <si>
    <t>Oficio No. 2018EE208756 del 2018-09-06 (informa que se encuentra afectado tortal o parcialmente por el Río Fucha o San Cristóbal y Quebrada Aguas Claras)</t>
  </si>
  <si>
    <t>180195B001</t>
  </si>
  <si>
    <t>Oficio No. S-2019-324815-3431003-2019-1532 del 15-11-2019</t>
  </si>
  <si>
    <t>20232000021301 del 22-02-2023
SDP 1-2023-16555 del 27-02-2023
Oficio No. 20212010071641 del 06-06-2021. (Pendiente de un estudio).</t>
  </si>
  <si>
    <t>Oficio No. 07896346 del 2019-12-20.</t>
  </si>
  <si>
    <t>Oficio No. 2019EE262972 del 2019-11-12</t>
  </si>
  <si>
    <t>050241B002</t>
  </si>
  <si>
    <t>2-2020-56235 del 2020-11-18 / Devolución a la SDHT -2-2021-84052 del 27 de septiembre de 2021 / 2-2022-22774 del 2022-03-11</t>
  </si>
  <si>
    <t>20232000021301 del 22-02-2023
SDP 1-2023-16555 del 27-02-2023
Oficio No. 20212010062291 del 18-05-2021, cuenta con acta de toma de posesión y/o aprehensión 378 del 2000 de las zonas de uso público.</t>
  </si>
  <si>
    <t>Oficio No. 07321172 del 2019-01-21</t>
  </si>
  <si>
    <t>Mediante oficio o. 2021EE113512 del 2021-06-11, definición del Corredor Ecológico Quebrada El Raque y la Quebrada San Pedrina, y Reserva Forestal Protectora Bosque Oriental de Bogotá.</t>
  </si>
  <si>
    <t>190229B001</t>
  </si>
  <si>
    <t>2-2022-74130 del 2022-06-15</t>
  </si>
  <si>
    <t>Oficio No. 3431001 - S-2021-359501 del 19 de noviembre de 2021</t>
  </si>
  <si>
    <t>Oficio No. 2021EE16936 del 03-12-2021, allega el CT No. 8926 del 18 de noviembre de 2021.</t>
  </si>
  <si>
    <t>Oficio No. 20222010095211 del 05 de julio de 2022</t>
  </si>
  <si>
    <t>Oficio No. 08976727 de 15 de octubre de 2021</t>
  </si>
  <si>
    <t>Oficio No. 2021EE222570 del 13 de octubre de 2021, informa que el desarrollo no afecta componentes de la EEP o de importancia ambiental que constituya suelo de protección ambiental</t>
  </si>
  <si>
    <t>190335B001</t>
  </si>
  <si>
    <t>2-2021-13450 del 2021-02-22 (Devolución)</t>
  </si>
  <si>
    <t>Mediante oficio No. 3431003-S-2020-237455 del 23 de septiembre de 2020 (concluyendo que existe disponibilidad para la prestación de los servicios )</t>
  </si>
  <si>
    <t>Oficio No. 08390317 del 2020-09-18</t>
  </si>
  <si>
    <t>Mediante oficio o. 2020EE158473 del 2020-09-16, la "(...) que el desarrollo “Cordillera Sur” de la Localidad de Ciudad Bolívar, presenta cerca de su límite sur, la denominada “Quebrada Cañada El Rincón”, componente de la Estructura Ecológica Principal del Distrito, cuerpo de agua que según esta cartografía no presenta delimitación de ronda hidráulica y zona de manejo y preservación ambiental..."</t>
  </si>
  <si>
    <t>SIN</t>
  </si>
  <si>
    <t>Oficio No. 3431003-2018-0604 del 31-05-2018 / Actualizado Oficio No. 3431001-S-2021-042553 del 17 de febrero del 2021</t>
  </si>
  <si>
    <t>Mediante Oficio No. 2018EE10819 del 31-07-2018, allega el concepto técnico No. CT-8392 del 29-06-2018</t>
  </si>
  <si>
    <t>Oficio No. 06875252 del 2018-05-29 / Actualizado Oficio No. 08708650 del 2021/04/16</t>
  </si>
  <si>
    <t>Oficio No. 2018EE132622 del 2018-06-08 / Actualizado Oficio No. 2020EE221507 del 2020-12-07</t>
  </si>
  <si>
    <t>2-2018-37247 del 2018-06-26</t>
  </si>
  <si>
    <t>190378B001</t>
  </si>
  <si>
    <t>1-2023-16584</t>
  </si>
  <si>
    <t>190213B001</t>
  </si>
  <si>
    <t>2-2020-54067 del 2020-11-08</t>
  </si>
  <si>
    <t>Oficio No. S-2020-048211-3431003-2020-146 del 26/02/2020, informando el estado de las redes para el sector y su viabilidad y para la prestación de servicios públicos</t>
  </si>
  <si>
    <t>Mediante Oficio No. 2020EE4302 del 06-04-2020, allega el CT-8732, (..desde el punto de vista de amenaza y riesgo se considera factible)</t>
  </si>
  <si>
    <t>20232000021301 del 22-02-2023
SDP 1-2023-16555 del 27-02-2023
Oficio No. 20182010062241 del 17-05--2018</t>
  </si>
  <si>
    <t>Oficio No.08170807 del 2020-05-27 (presenta afectación por línea alta tensión)</t>
  </si>
  <si>
    <t>Oficio No. 2020EE31507 del 2020-02-10 (el desarrollo no presenta afectación por la EEP)</t>
  </si>
  <si>
    <t>190385B001</t>
  </si>
  <si>
    <t>1-2021-106068</t>
  </si>
  <si>
    <t>21/12/2023
13/10/2023</t>
  </si>
  <si>
    <t>Oficio No. 3431003 - S-2020-094662 del 7 de mayo de 2020, informa el estado de las redes dentro del área.</t>
  </si>
  <si>
    <t>Mediante Oficio No. 2020EE8712 del 21 de 2020, allega el CT No. 8759 del 10 de agosto de 2020, informando que presenta amenaza media y baja y riesgo medio.</t>
  </si>
  <si>
    <t>Oficio No. GEB-0371-072 de 2021</t>
  </si>
  <si>
    <t>Oficio No. 2020EE80771 del 2020-05-11, informa que el desarrollo no afecta componentes de la EEP o de importancia ambiental y se considera viable ambientalmente.</t>
  </si>
  <si>
    <t>050258B002</t>
  </si>
  <si>
    <t>2-2023-88369</t>
  </si>
  <si>
    <t>1-2023-34204</t>
  </si>
  <si>
    <t xml:space="preserve">
2-2021-30445 del 2021-04-22
2-2018-76869 de 17/12/2018
2-2018-17701 del 2018-04-13 
Oficio No. 2-2015-11577 del 2015-03-17 / Devolución 
2-2015-47169 de 22/09/2015</t>
  </si>
  <si>
    <t xml:space="preserve">
EAAB 3431001-S-2022-295378 DE 9 DE NOV 2022
Oficio No. 34330-2015-0396/S/2015-046083 del 23 de febrero de 2015, 30501-2015-0108 del 6/03/2015 y 24300-2015-0918 del 19/02/2015. Actualización S-2018-224942 - 3431003-2018-0854 del 02/08/2018, contiene la viabilidad y coordenadas de las quebradas.</t>
  </si>
  <si>
    <t xml:space="preserve">
SDA 2023EEE117232 DE 26 DE MAYO DE 2023
Oficio No. 2015EE10912 del 2015-01-23, allega el concepto ambiental regularización de barrios en el cual informa: "La Regularización del Barrio SANTA MARTA VEREDA TUNJUELITO localizado en la localidad de USME afecta componentes de la Estructura Ecológica / Actualizado con oficio No. 2018EE132705 del 2018-06-08 y allega ficha técnica y solicitud a la EAB Oficio No. 2018EE226441 del 2018-09-27</t>
  </si>
  <si>
    <t>040516B001</t>
  </si>
  <si>
    <t xml:space="preserve">2-2023-107036 </t>
  </si>
  <si>
    <t>Memorando interno No. 3431001-S-2022-003646 del 06 de enero de 2022</t>
  </si>
  <si>
    <t>Mediante Oficio No. 2022EE1704 del 14 de febrero de 2022, allega el CT No. 8941 del 20 de diciembre de 2021</t>
  </si>
  <si>
    <t>Oficio No. 09109348 de 25 de enero de 2022, afectado por línea de alta tensión</t>
  </si>
  <si>
    <t>Oficio No. 2021EE268741 del 08 de diciembre de 2021, informa que el desarrollo se encuentra afectado por la Quebrada Verejones y Nutria</t>
  </si>
  <si>
    <t>011504B001</t>
  </si>
  <si>
    <t>2-2023-76630</t>
  </si>
  <si>
    <t>2-2022-25069 del 2022-03-17</t>
  </si>
  <si>
    <t>Mediante Oficio No. 3050001-S-2021-303680 del 06 de octubre de 2021, allega el Memorando interno No. 3431001 - S-2021-0402 del 5 de octubre de 2021</t>
  </si>
  <si>
    <t>Mediante Oficio No. 2021EE17829 del 24-12-2021, allega el CT No. 8890 del 14 de octubre de 2021</t>
  </si>
  <si>
    <t>Oficio No. 20222010003981 del 18 de enero de 2022 (ver páginas 17, 18,36 a la 49)</t>
  </si>
  <si>
    <t>Oficio No. 08904045 del 30 de agosto de 2021</t>
  </si>
  <si>
    <t>Oficio No. 2021EE188421 del 06 de septiembre de 2021, informa que presenta algunos lotes dentro del Corredor ecológico de ronda de la Quebrada Callejas o Delicias (Anexa coordenadas)</t>
  </si>
  <si>
    <t>2-2023-107363</t>
  </si>
  <si>
    <t>1-2023-40585</t>
  </si>
  <si>
    <t>040507C002</t>
  </si>
  <si>
    <t>2-2019-29152 del 2020-07-09 / Devolucion: Proceso 1946854 del 19-04-2022</t>
  </si>
  <si>
    <t>Oficio No. S-2020-045293 / 341003-2020-134 del 24 de febrero de 2020</t>
  </si>
  <si>
    <t>Oficio No. 2020EE4193 del 26-03-2020, allega el concepto técnico No. CT-8525 del 15-02-2020</t>
  </si>
  <si>
    <t>20232000021301 del 22-02-2023
SDP 1-2023-16555 del 27-02-2023
Oficio No. 20212010077661 del 23-06-2021</t>
  </si>
  <si>
    <t>Oficio No.07999218 del 2020-02-18 (según Concepto no presenta afectación la línea de alta tensión)</t>
  </si>
  <si>
    <t>180045B001</t>
  </si>
  <si>
    <t>2-2023-96940</t>
  </si>
  <si>
    <t>Se devolvio a SDHT en 2022-12-11 (2-2022-182170)</t>
  </si>
  <si>
    <t>111762B001</t>
  </si>
  <si>
    <t>2-2023-94102</t>
  </si>
  <si>
    <t>1-2023-36846</t>
  </si>
  <si>
    <t>Oficio No. 3050001-S-2020-280568 del 29/10/2020, allega el memorando No. 3131003-2020-0551 del 26/10/2020, informando el estado de las redes para el sector y su viabilidad para la prestación de servicios públicos.</t>
  </si>
  <si>
    <t>Mediante Oficio No. 2020EE10504 del 23-10-2020, allega el CT-8770 del 02/10/2020 (..el desarrollo se encuentra en una zona de amenaza media y riesgo medio)</t>
  </si>
  <si>
    <t>Oficio No. 20182010062251 del 17-05-2018 (certificación zonas de uso público) / Oficio No. 20212010013871 del 04-02-2021</t>
  </si>
  <si>
    <t>Oficio No. 2020EE145745 del 2020-08-28 (el desarrollo no presenta afectación por la EEP)</t>
  </si>
  <si>
    <t>011403B001</t>
  </si>
  <si>
    <t xml:space="preserve"> 2-2023-98802  2023-09-06</t>
  </si>
  <si>
    <t>010197B001</t>
  </si>
  <si>
    <t>2-2023-33894</t>
  </si>
  <si>
    <t>190363B001</t>
  </si>
  <si>
    <t>Oficio No. 3431001-S-2021-198144 del 07/07/2021</t>
  </si>
  <si>
    <t>Mediante Oficio No. 2021EE2888 del 25-03-2021, allega el CT No. 8810 del 20/03/2021</t>
  </si>
  <si>
    <t>20232000021301 del 22-02-2023
SDP 1-2023-16555 del 27-02-2023
Oficio No. 20212010080751 del 28-06-2021</t>
  </si>
  <si>
    <t>Oficio No.08714475 del 20/04/2021</t>
  </si>
  <si>
    <t>Oficio No. 2021EE35835 del 2021-02-25 (información sobre la quebrada la trompeta)</t>
  </si>
  <si>
    <t>040229B001</t>
  </si>
  <si>
    <t>Oficio No. 3431003 - S-2020-058227 del 5 de marzo de 2020</t>
  </si>
  <si>
    <t>Mediante Oficio No. 2020EE7941 del 31 de julio de 2020, allega el CT No. 8753 del 25 de junio de 2020, por el cual se actualiza y reemplaza el CT-8178 de junio de 2017.</t>
  </si>
  <si>
    <t>20232000021301 del 22-02-2023
SDP 1-2023-16555 del 27-02-2023
Oficio No. 20212010145191 del 03-11-2021</t>
  </si>
  <si>
    <t>Oficio No. 08513741 de 26-11-2020</t>
  </si>
  <si>
    <t>Oficio No. 2021EE109034 del 2021-06-02, informa que el desarrollo no afecta componentes de la EEP o de importancia ambiental</t>
  </si>
  <si>
    <t>190266B001</t>
  </si>
  <si>
    <t>2-2023-80092</t>
  </si>
  <si>
    <t>1-2023-32002</t>
  </si>
  <si>
    <t>2-2017-65695 del 2017-11-29 / 2-2018-75788 del 2018-12-11 / Nueva devolución 2-2019-31205 del 2019-05-22</t>
  </si>
  <si>
    <t>Mediante oficio No, 34330-2016-2483 / S-2016-231599 del 21 de octubre de 2016 / Actualizado con Oficio No. S-2018-357611 / 3431003-2018-1438 del 4 de diciembre de 2018</t>
  </si>
  <si>
    <t>Mediante Oficio No. 2015EE12458 del 22 de octubre de 2015, allega el CT No. 8015 del 15/10/2015, informando que "...Se encuentra localizado en zona de amenaza alta, media y baja por fenomenos de remoción en masa y los predios construidos se encuentra en riesgo bajo, medio y alto por procesos de remoción en masa..".</t>
  </si>
  <si>
    <t>20232000021301 del 22-02-2023
SDP 1-2023-16555 del 27-02-2023
Oficio No. 2014EE11150 del 26-08-2014, cuenta con acta de toma de posesión 518/2000 de las zonas de uso público.</t>
  </si>
  <si>
    <t>050138B001</t>
  </si>
  <si>
    <t>2-2023-74224</t>
  </si>
  <si>
    <t>Oficio No. S-2019-243412 / 3431003-2019-1172 del 23 de agosto de 2019</t>
  </si>
  <si>
    <t>20232000021301 del 22-02-2023
SDP 1-2023-16555 del 27-02-2023
Oficio No. 20182010062311 del 17-05-2018</t>
  </si>
  <si>
    <t>Oficio No. 07721174 del 2019/09/17</t>
  </si>
  <si>
    <t>050141B001</t>
  </si>
  <si>
    <t>2-2023-67038, 22/06/2023</t>
  </si>
  <si>
    <t>CT No. 8493 del 16/11/2018</t>
  </si>
  <si>
    <t>Oficio No. 20172010085311 del 21-06-2017</t>
  </si>
  <si>
    <t>Oficio No. 07186651 del 08/11/2018</t>
  </si>
  <si>
    <t>devuelta SDHT:
2-2023-62887 - 11/06/2023 - 1-2023-26431        11/06/2023
  2-2019-05064 del 2019-02-05
Devolución por inconsistencias cartográficas</t>
  </si>
  <si>
    <t>Oficio No. 3431003-2018-1177 del 09 de octubre de 2018 (viabilidad de prestación y cuenta con coordenadas por afectación de la Quebrada Zuque)</t>
  </si>
  <si>
    <t>Mediante Oficio No. 2018EE18484 del 21-12-2018, allega el concepto técnico No. CT-8439 del 16/11/2018 (amenaza y riesgo medio)</t>
  </si>
  <si>
    <t>Oficio No. 07188937 del 2018/11/07</t>
  </si>
  <si>
    <t>040112B001</t>
  </si>
  <si>
    <t>2-2023-91167</t>
  </si>
  <si>
    <t>1-2018-55972 del 2018-09-28 / 2-2021-46878 del 2021-06-16</t>
  </si>
  <si>
    <t>Oficio No. -2018-003802 del 09/01/2018, allego el Oficio No. S-2018-002715 / 3431003-2018-0007 del 04/01/2018, ha verificado al existencia de redes de acueducto y alcantarillado pluvial y existe disponibilidad del servicio / actualizado Oficio No. 3431001- 5-2022-122786 del 09-05-2022</t>
  </si>
  <si>
    <t>Se actualiza concepto DADEP 1-2023-06150 el 10/01/2023 (OBSERVACIONES)
Oficio No. 2014EE11150 del 26-06-2014, cuenta con Acta de Posesión No. 608 del 02/04/2000 y no cuenta con escrituras a favor del distrito / Oficio No. 20212010128061 del 30-09-2021</t>
  </si>
  <si>
    <t>Oficio No. 00241672 del 2022-04-19</t>
  </si>
  <si>
    <t>Oficio No. 2022EE230961 del 2022-09-08</t>
  </si>
  <si>
    <t>040500B001</t>
  </si>
  <si>
    <t>2-2023-33899</t>
  </si>
  <si>
    <t>2-2023-33899 / 03/04/2023</t>
  </si>
  <si>
    <t>2023EE2080 CT 9052 (13/02/2023)
SDP 1-2023-13783</t>
  </si>
  <si>
    <t>SDA</t>
  </si>
  <si>
    <t>*LO DE GUILLE, CONTINUAR REGU, PARA LEGALIZACIÓN DE SAN MARTIN DE PORRAS</t>
  </si>
  <si>
    <t>1- DATOS UBICACIÓN</t>
  </si>
  <si>
    <t>2- DATOS DESARROLLO</t>
  </si>
  <si>
    <t>3-HISTORICOS RADICACIONES</t>
  </si>
  <si>
    <t>4- RADICACIÓN INICIO TRÁMITE</t>
  </si>
  <si>
    <t>1-Sobreposición con planos legalizados
2-Inconsistencias/errores en las alteraciones en EP presentadas
3-Actualización conceptos 
Todas las anteriors
1 y 2
1 y 3
2 y 3
Otra</t>
  </si>
  <si>
    <t>cpaca meses
SP: dias habiles</t>
  </si>
  <si>
    <t>SI(Y(AG9="Inconsistencias técnicas";Y(AK9&gt;60));(HOY()-AK9);SI(Y(AG9="Por actualización conceptos";Y(AK9&gt;0));("pendiente concepto");"sin requerimiento"))</t>
  </si>
  <si>
    <t>Sencilla: 30 dias calendario
Conceptos: 30 dias habiles (6 semanas, 7 dias)</t>
  </si>
  <si>
    <t>5- APROBACION CARTOGRAFICA SDHT</t>
  </si>
  <si>
    <t>6- CONCEPTOS TECNICOS (requisito)
Numerales 4, 5 y 6 del Art.3 del DD 63 de 2015</t>
  </si>
  <si>
    <t>7 CONCEPTOS TECNICOS (Opcionales)
Paragrafo 1- Articulo 3 - DD 063/2015</t>
  </si>
  <si>
    <t>11-Terreno</t>
  </si>
  <si>
    <t>12- Auto de Inicio</t>
  </si>
  <si>
    <t>ANTES DE AI -PREGUNTAR, SI PROCEDO O NO?</t>
  </si>
  <si>
    <t>14-DTS</t>
  </si>
  <si>
    <t>En revisión</t>
  </si>
  <si>
    <t>LLave_Plano</t>
  </si>
  <si>
    <t>Estado Trámite</t>
  </si>
  <si>
    <t>2023
Priorización</t>
  </si>
  <si>
    <t>Propuesta SDHT- OCT 31</t>
  </si>
  <si>
    <t>Nombre_Barrio</t>
  </si>
  <si>
    <t>AREA (Ha)</t>
  </si>
  <si>
    <t>No. Lotes</t>
  </si>
  <si>
    <t>TIPO DE REGULARIZACION (DD 63/2015- ART 4 O ART 9)</t>
  </si>
  <si>
    <t>AÑO INICIO DE LAS SOLICITUD</t>
  </si>
  <si>
    <t>1
RADICACION 1 SDP</t>
  </si>
  <si>
    <t>1
FECHA RADICACION 1 SDP</t>
  </si>
  <si>
    <t>2
RADICACION 2 SDP</t>
  </si>
  <si>
    <t>2
FECHA RADICACION 2 SDP</t>
  </si>
  <si>
    <t>3
RADICACION 3 SDP</t>
  </si>
  <si>
    <t>3
FECHA RADICACION 3 SDP</t>
  </si>
  <si>
    <t>4
RADICACION 4 SDP</t>
  </si>
  <si>
    <t>4
FECHA RADICACION 4 SDP</t>
  </si>
  <si>
    <t>5
RADICACION 5 SDP</t>
  </si>
  <si>
    <t>5
FECHA RADICACION 5 SDP</t>
  </si>
  <si>
    <t>6
RADICACION 6 SDP</t>
  </si>
  <si>
    <t>6
FECHA RADICACION 6 SDP</t>
  </si>
  <si>
    <t>TOTAL DE RADICACIONES EN SDP</t>
  </si>
  <si>
    <t>RADICACION SDHT EN LA SDP</t>
  </si>
  <si>
    <t>RESPUESTA SDP A LA SDHT</t>
  </si>
  <si>
    <t>No RADICADO SDP
(Inicio Trámite)
ÚLTIMO</t>
  </si>
  <si>
    <t>Fecha de radicación SDP-Inicio Trámite</t>
  </si>
  <si>
    <t xml:space="preserve">Año
Radicación Solicitud </t>
  </si>
  <si>
    <t>Tiempo Total Tramite</t>
  </si>
  <si>
    <t>DEVOLUCION A LA SDHT AAA/MM/DD</t>
  </si>
  <si>
    <t>Alerta 1
Plazo:30 dias calendario</t>
  </si>
  <si>
    <t>SDHT Radica Oficio Subsanando/ Prorroga 1</t>
  </si>
  <si>
    <t>SDP RAD Y FECHA</t>
  </si>
  <si>
    <t>SDHT RADICADO AMPLIACIÓN</t>
  </si>
  <si>
    <t>SDHT 
FECHA RADICADO DE AMPLIACIÓN</t>
  </si>
  <si>
    <t xml:space="preserve">Entrega Prorroga en los tiempos </t>
  </si>
  <si>
    <t>Adjuntan soporte para actualización de CT?</t>
  </si>
  <si>
    <r>
      <rPr>
        <b/>
        <sz val="9"/>
        <color theme="1"/>
        <rFont val="Calibri"/>
        <family val="2"/>
      </rPr>
      <t xml:space="preserve">Alerta 2
Plazo:30 dias calendario-Sencilla
o  </t>
    </r>
    <r>
      <rPr>
        <b/>
        <sz val="9"/>
        <color rgb="FFFF0000"/>
        <rFont val="Calibri"/>
        <family val="2"/>
      </rPr>
      <t>30 dias HABILES( (6 semanas, 7 dias))</t>
    </r>
  </si>
  <si>
    <t>Total de Prorroga en Dias</t>
  </si>
  <si>
    <t>SDHT Radica Oficio Subsanando/ Prorroga 2</t>
  </si>
  <si>
    <t xml:space="preserve">ALERTA </t>
  </si>
  <si>
    <t>Profesional Sistematización</t>
  </si>
  <si>
    <r>
      <rPr>
        <b/>
        <sz val="9"/>
        <color theme="1"/>
        <rFont val="Calibri"/>
        <family val="2"/>
      </rPr>
      <t xml:space="preserve">5- APROBACION CARTOGRAFICA SDHT
</t>
    </r>
    <r>
      <rPr>
        <b/>
        <sz val="9"/>
        <color rgb="FFFFFFFF"/>
        <rFont val="Calibri"/>
        <family val="2"/>
      </rPr>
      <t>Numeral 3 del Art.3 del Decreto 063 de 2015
Inicial</t>
    </r>
  </si>
  <si>
    <t>6.1 CONCEPTO TECNICO POR EAB</t>
  </si>
  <si>
    <t>6.2 CONCEPTO TECNICO POR IDIGER</t>
  </si>
  <si>
    <t>6.3 CONCEPTO TECNICO POR DADEP</t>
  </si>
  <si>
    <t>8.2
Cumple  /No cumple
(Art 3 del DD 63/2015)</t>
  </si>
  <si>
    <t>9.3
Aval Cartografia
Con Aval/ Sin Aval/ En estudio</t>
  </si>
  <si>
    <t>FECHA VISITA
SDHT</t>
  </si>
  <si>
    <t>12.1
Solicitud VoBo (Cuando se radica para revisión DDS y SPT)</t>
  </si>
  <si>
    <t>12.3
Auto de Inicio
En elaboración / En VoBo / Con Aval</t>
  </si>
  <si>
    <t>14.3
Avance DTS
(En elaboración / Culminado / Sin Elaborar)</t>
  </si>
  <si>
    <t>16.2 PResolución
Si/No/En Elaboración/En Ajuste</t>
  </si>
  <si>
    <t>11.1 REvisión DACJ
Si/No/En Revisión</t>
  </si>
  <si>
    <t>BITACORA 
2023</t>
  </si>
  <si>
    <t>Acciones Seguimiento / Septiembre
2023</t>
  </si>
  <si>
    <t>1-Devuelto 2023</t>
  </si>
  <si>
    <t xml:space="preserve">1-2023-61688 </t>
  </si>
  <si>
    <t>Septiembre: tiempos tener presente para cumplir
Que dice SDHT sobre sectores consolidados</t>
  </si>
  <si>
    <t>En Revisión</t>
  </si>
  <si>
    <t>1-2017-65158</t>
  </si>
  <si>
    <t>1-2021-18024</t>
  </si>
  <si>
    <t>1-2022-45858</t>
  </si>
  <si>
    <t xml:space="preserve">1-2022-45858 del 2022-04-01
1-2021-18024 del 2021-03-02
1-2017-65158 del 2017-11-22 </t>
  </si>
  <si>
    <t xml:space="preserve">2-2022-37125 del 2022-04-18
2-2021-19088 del 2021-03-11
2-2017-69689 del 2017-12-19 </t>
  </si>
  <si>
    <t xml:space="preserve">2-2023-107036  de  28/09/2023
2-2021-49975 del 2021-06-24
2-2020-34723 del 2020-08-10 </t>
  </si>
  <si>
    <t>1-2023-41174</t>
  </si>
  <si>
    <t>2-2021-86557 del 01 de octubre de 2021</t>
  </si>
  <si>
    <r>
      <rPr>
        <sz val="9"/>
        <color theme="1"/>
        <rFont val="Calibri"/>
        <family val="2"/>
      </rPr>
      <t xml:space="preserve">Oficio No. 20212010128061 del 30 de septiembre de 2021 / </t>
    </r>
    <r>
      <rPr>
        <b/>
        <sz val="9"/>
        <color rgb="FFFF0000"/>
        <rFont val="Calibri"/>
        <family val="2"/>
      </rPr>
      <t>Actualiza CT Oficio No. 20232010003431 del 10-01-2023</t>
    </r>
  </si>
  <si>
    <t>1/08/2018 (Se elabora nuevamente y se remite el dia 05/078/2020 para revisión de la DLMIB) Pendiente de resvisión</t>
  </si>
  <si>
    <t>La DICE allego el estudio cartográfico con observaciones y se solicitó a la SDHT mediante correo, las respectivas correcciones, quien dio respuesta mediante oficio No. 1-2018-13931 del 2018-03-14 y anexan un CD y copia heliográfica del plano de loteo / Se remitió también a la Dirección de Análisis y Conceptos Juríco, quien informó que se deben llevar a cabo los estudios y análisis de las alteraciones por (ocupación o generación) de espacio público según el Decreto de Regularización. Mediante correo electrónico del dial 28/11/2019 se remitió el estudio vial de Valparaíso a la Ingeniera Aura Graciela Álvarez para su incorporación. Se devuelve a la SDHT por incosistencias en las alteraciones Se devuelve nuevamente a la SDHT por inconsistencias. Requerimiento vìas</t>
  </si>
  <si>
    <t>OCtubre 3: DEvuelto, PDTE RADICADO
Septiembre 2023: programado 1
Julio: Terreno, y organización de expedientes
Llego respuesta de estudio vial, esta pendiente revisión en SMI</t>
  </si>
  <si>
    <t>COUNTA de Nombre_Barrio</t>
  </si>
  <si>
    <t>PARCIAL</t>
  </si>
  <si>
    <t>1-2023-14317
1-2023-14352</t>
  </si>
  <si>
    <t>1-2023-14317  - 20/02/2023
1-2023-14352 -  20/02/2023</t>
  </si>
  <si>
    <t xml:space="preserve">1-2023-14317 </t>
  </si>
  <si>
    <t>1-Sin solicitar/Sin estudio</t>
  </si>
  <si>
    <t>Ajuste cartografico (Mojones) y aclaración de conceptos ENEL, EAB e IDIGER.</t>
  </si>
  <si>
    <t>otro- no aceptan cambios</t>
  </si>
  <si>
    <t>Barrio Gibraltar I y II</t>
  </si>
  <si>
    <t>1-2016-55379</t>
  </si>
  <si>
    <t>1-2018-61359</t>
  </si>
  <si>
    <t>1-2019-15424</t>
  </si>
  <si>
    <t>1-2019-84358</t>
  </si>
  <si>
    <r>
      <rPr>
        <sz val="9"/>
        <color rgb="FF000000"/>
        <rFont val="Calibri"/>
        <family val="2"/>
      </rPr>
      <t xml:space="preserve">Radicación 1-2016-55379 del 2016-11-10 / 1-2018-61359 del 2018-10-18 / 1-2019-15424 del 2019-03-13 / nueva radicación </t>
    </r>
    <r>
      <rPr>
        <sz val="9"/>
        <color rgb="FF00FF00"/>
        <rFont val="Calibri"/>
        <family val="2"/>
      </rPr>
      <t>1-2019-84358 del 2019-12-31</t>
    </r>
  </si>
  <si>
    <t>2-2018-64898 se recibe pero se pidea SDHT se actualice concepto acueducto
2-2016-54946 del 2016-12-06 / 2-2019-16546 del 2019-03-28 / 2-2020-01967 del 2020-01-16</t>
  </si>
  <si>
    <t>1-2023-70802</t>
  </si>
  <si>
    <t>2-2014-55746 del 16 de diciembre de 2014</t>
  </si>
  <si>
    <t>La SDA informa que La regularización del Barrio GIBRALTAR I y II localizado en la localiodad de CIUDAD BOLIVAR no afecta componentes de la Estructura Ecologica Principal o de importancia ambiental como lo evidencia el plano anexo y la visita de campo. En atención a lo anterior desde los temas de competencia de la SECRETARIA DISTRITAL AMBIENTE se considera VIABLE AMBIENTALMENTE su regularización.</t>
  </si>
  <si>
    <t>Solicitud firma DLMIB: 06-09-2021</t>
  </si>
  <si>
    <t>Se remite para cartográfia para su estudio</t>
  </si>
  <si>
    <t>Septiembre 2023: "chequear tiempos para desistimiento</t>
  </si>
  <si>
    <t>OTRO, SUBSANA UNOS Y OTROS NO</t>
  </si>
  <si>
    <t>Brisas del Volador</t>
  </si>
  <si>
    <t>1-2022-155234</t>
  </si>
  <si>
    <t>2-2022-79142 SDHT (23/12/2022)
1-2022-155234 (23/12/2022)</t>
  </si>
  <si>
    <t>1-2022-155965</t>
  </si>
  <si>
    <t>2-2023-42313</t>
  </si>
  <si>
    <t>31 de May de 0202</t>
  </si>
  <si>
    <t>Septiembre 2023: evisar y actualizar información en cuadro seguimientio
Rad. SDP 1-2023-45133 de 2023-05-31 , respuesta parcial a devolución "Por lo anterior, una vez obtengamos respuesta de las entidades involucradas con los ajustes y observaciones realizadas a los conceptos técnicos, se realizará la segunda radicación del expediente de regularización / formalización urbanística para el desarrollo Brisas del Volado"</t>
  </si>
  <si>
    <t>otros</t>
  </si>
  <si>
    <t>Suma total</t>
  </si>
  <si>
    <t>1-2023-27434</t>
  </si>
  <si>
    <t>2-2023-20308 - Marzo 17 de 2023</t>
  </si>
  <si>
    <t>1-2022-88107</t>
  </si>
  <si>
    <t xml:space="preserve"> / 1-2022-88107 del 2022-08-01</t>
  </si>
  <si>
    <t>2-2021-50408 del 2021-06-24 /  2-2022-107685 del 2022-08-11</t>
  </si>
  <si>
    <t>1-2023-38697</t>
  </si>
  <si>
    <t xml:space="preserve">2-2022-75190-2022-06-15
2-2021-39503 del 2021-05-24
</t>
  </si>
  <si>
    <t>Remisión a la DICE para su aval definitivo según modificaciones de la SDHT, revisión de la documentación / Devolución por la DICE. Nueva solicitud a la DICE</t>
  </si>
  <si>
    <r>
      <rPr>
        <sz val="9"/>
        <color rgb="FF000000"/>
        <rFont val="Calibri"/>
        <family val="2"/>
      </rPr>
      <t>Abril 27/23: sin programar EV , revisar documentación -</t>
    </r>
    <r>
      <rPr>
        <sz val="9"/>
        <color rgb="FFFF0000"/>
        <rFont val="Calibri"/>
        <family val="2"/>
      </rPr>
      <t xml:space="preserve"> consulta en grupo</t>
    </r>
  </si>
  <si>
    <t>Delicias del Carmen</t>
  </si>
  <si>
    <t>1-2022-21117</t>
  </si>
  <si>
    <t>1-2022-62357</t>
  </si>
  <si>
    <t>1-2022-21117 del 2022-02-24 / 1-2022-62357 del 2022-05-18</t>
  </si>
  <si>
    <t>2-2022-xxxxx del 2022-xx-xx</t>
  </si>
  <si>
    <t>1-2023-69522</t>
  </si>
  <si>
    <t>2-2021-87123 del 2021-10-04</t>
  </si>
  <si>
    <t>3-Sin Aval (resultado estudio)</t>
  </si>
  <si>
    <t>Requerimiento a la DVTSP para emitir el estudio vial</t>
  </si>
  <si>
    <r>
      <rPr>
        <sz val="9"/>
        <color rgb="FF000000"/>
        <rFont val="Calibri"/>
        <family val="2"/>
      </rPr>
      <t xml:space="preserve">DESARROLLO EN SECTOR CONSOLIDADO / Radicado de respuesta ampliando términos 1-2023-69522 de 2023-09-05 LA SDHT solicita un plazo para la actualización de conceptos técnicos para el Desarrollo Delicias del Carmen. Esperando la nueva radicación, por lo tanto, NO SE ACTIVA EN LA SDP </t>
    </r>
    <r>
      <rPr>
        <sz val="9"/>
        <color rgb="FFFF0000"/>
        <rFont val="Calibri"/>
        <family val="2"/>
      </rPr>
      <t xml:space="preserve">Julio 4: Cargar - Sipa para devolución 
</t>
    </r>
    <r>
      <rPr>
        <sz val="9"/>
        <color rgb="FF000000"/>
        <rFont val="Calibri"/>
        <family val="2"/>
      </rPr>
      <t>ABRIL27/23 : PARA DEVOLVER-PDTE SIPA
PDT EV 2023</t>
    </r>
  </si>
  <si>
    <t>1-2019-79214</t>
  </si>
  <si>
    <t>Rad. 1-2019-79214 del 2019-11-28</t>
  </si>
  <si>
    <t>2-2019-81823 del 2019-12-06</t>
  </si>
  <si>
    <t>2-2019-64220 del 2019-09-23</t>
  </si>
  <si>
    <t>Mediante Oficio No. 2019EE17796 del 12/11/2019, allega el CT-8693 Adenda No. 1 al CT-8655 y mediante Oficio No. 2019EE15087 del 08/10/2019, allega el CT-8655 del 28/08/2019 (amenaza y riesgo medio)</t>
  </si>
  <si>
    <t>Oficio No. 2019EE199551 del 2019-08-30 (no afecta elementos de la EEP)</t>
  </si>
  <si>
    <t>Pendiente 18-08-2022</t>
  </si>
  <si>
    <t>Pendiente aclaración de la DVTSP del estudio vial.</t>
  </si>
  <si>
    <t>Septiembre 2023: Chequear tiempos para desestimiento</t>
  </si>
  <si>
    <t xml:space="preserve">1-2018-50099 </t>
  </si>
  <si>
    <t xml:space="preserve">1-2019-06554 </t>
  </si>
  <si>
    <t>1-2019-28981</t>
  </si>
  <si>
    <t xml:space="preserve">1-2020-56060 </t>
  </si>
  <si>
    <t xml:space="preserve"> 1-2021-21605</t>
  </si>
  <si>
    <t>1-2018-50099 del 2018-08-31 / 1-2019-06554 del 2019-02-06 / 1-2019-28981 del 2019-05-03 / 1-2020-56060 del 2020-11-20 / Nueva radicación 1-2021-21605 del 2021-03-12</t>
  </si>
  <si>
    <t>2-2019-08323 del 2019-02-19 / 2-2019-28839 del 2019-05-14 / 2-2020-59451 del 2020-11-27 / 2-2021-35819 del 2021-05-10</t>
  </si>
  <si>
    <t xml:space="preserve">1-2021-21605 </t>
  </si>
  <si>
    <r>
      <rPr>
        <sz val="9"/>
        <color rgb="FFFF0000"/>
        <rFont val="Calibri"/>
        <family val="2"/>
      </rPr>
      <t xml:space="preserve">  2-2023-94102 del 2023-08-26                                                                                  </t>
    </r>
    <r>
      <rPr>
        <sz val="9"/>
        <color rgb="FF000000"/>
        <rFont val="Calibri"/>
        <family val="2"/>
      </rPr>
      <t>2-2018-59698 del 2018-10-01, por incosistencias / Devolución 2-2019-17306 del 2019-04-01/ : 2-2019-84104 del 17 de diciembre de 2019 (corregir poligono) / Devolución 2-2020-22434 del 2020-05-18 (actualización conceptos tecnicos y aval cartografico)/ Nueva Devolución 2-2021-04735 del 2021-01-20</t>
    </r>
  </si>
  <si>
    <t>Oficio No. 2-2019-49634 del 2019-07-29 /  2-2020-48187 del 2020-10-13</t>
  </si>
  <si>
    <t>En revision</t>
  </si>
  <si>
    <t>Auto de inicio en revision</t>
  </si>
  <si>
    <r>
      <rPr>
        <b/>
        <sz val="9"/>
        <color rgb="FFFF0000"/>
        <rFont val="Calibri"/>
        <family val="2"/>
      </rPr>
      <t>Septiembre 2023:</t>
    </r>
    <r>
      <rPr>
        <sz val="9"/>
        <color rgb="FF000000"/>
        <rFont val="Calibri"/>
        <family val="2"/>
      </rPr>
      <t xml:space="preserve"> Devuelto
Se envio EV a Aura graciela - 05 de Mayo
AI preliminiar con ajustes de Leonardo. 
FAlta ajuste en cartografia. </t>
    </r>
  </si>
  <si>
    <t>1-2023-01048</t>
  </si>
  <si>
    <t>1-2023-01048 . enero 6 de 2023</t>
  </si>
  <si>
    <t>2-2023-21296	4 de marzo de 2023</t>
  </si>
  <si>
    <t xml:space="preserve">1-2023-01048 </t>
  </si>
  <si>
    <t>2-2023-98802</t>
  </si>
  <si>
    <t>1-2023-38696</t>
  </si>
  <si>
    <t>Lindero con la CAR, errores de fondo en identificación de alteraciones, modificación de cartografia y cuadro de areas, y actualización conceptos (CAR-SDA-ConceptoCartogtafia-EAAB), colidanda con legalziado Mirador del Norte</t>
  </si>
  <si>
    <t>1-2018-74689</t>
  </si>
  <si>
    <t xml:space="preserve">1-2020-13292 </t>
  </si>
  <si>
    <t>1-2018-74689 del 2018-12-31 / 1-2020-13292 del 2020-02-28</t>
  </si>
  <si>
    <t>2-2020-18332 del 2020-04-07</t>
  </si>
  <si>
    <t>2-2018-66912 del 2018-10-31 de la DICE emitió concepto cartográfico a la SDHT/</t>
  </si>
  <si>
    <t>Mediante Oficio No. S-2020-035578 -3050001-2020-0287 del 12 de febrero de 2020, allego el Memorando No. 3331001-2020-0111 del 28 de enero del 2020</t>
  </si>
  <si>
    <t>Mediante Oficio No. 202118EE16032 del 22-11-2021, allega el CT-8912 Adenda No. 1 (15-10-2021) al CT-8415 de septiembre de 2018</t>
  </si>
  <si>
    <t>---------</t>
  </si>
  <si>
    <t>Oficio No. 2021EE204731 del 2021-09-24.</t>
  </si>
  <si>
    <t>Pendiente de realizar</t>
  </si>
  <si>
    <t>Solicitud firma DLMIB: 19/08/2021 mediante correo electrónico./ revisar nunca llego</t>
  </si>
  <si>
    <t>Cuenta con proyecto de resolución de regularización, con revisión de la Directora, pendiente de concepto por parte de la Dirección de Taller del Espacio Público de conformidad con lo señalado por la Dirección de Vías en memo 3-2017-18722, cuenta con concepto de vías ver indicaciones memorando 3-2018-00272 / Consultar si es imperativo relacionar la vías recibidas por el dadep en el acto de legalización (ya se consultó y no es necesario.)
 Solucionar el acceso a los predios sobre la zona verde.25/10/17 / La DTEP informa que no es viable la solicitud / Se realiza requerimiento a la DICE por sobreposición y predios sobre zona verde / Se devuelve a la SDHT por inconsistencias cartográficas.</t>
  </si>
  <si>
    <t>Actualización de conceptos y cartografia</t>
  </si>
  <si>
    <t>1-2022-112868</t>
  </si>
  <si>
    <t>1-2022-112868 del 2022-09-28</t>
  </si>
  <si>
    <t>2-2022-xxxxxx del 2022-xx-xx</t>
  </si>
  <si>
    <t>1-2023-31385</t>
  </si>
  <si>
    <t>2-2022-10613 del 2022-02-09</t>
  </si>
  <si>
    <t>Se remite para CT cartográfico a la DICE</t>
  </si>
  <si>
    <t>1-2018-55972</t>
  </si>
  <si>
    <t>1-2019-08806</t>
  </si>
  <si>
    <t>1-2022-106180</t>
  </si>
  <si>
    <t>15 de septiebre 2022</t>
  </si>
  <si>
    <t>1-2018-55972 del 2018-09-26 / 1-2019-08806 del 2019-02-15 / 1-2022-106180 del 2022-09-15</t>
  </si>
  <si>
    <t>1-2018-55972 del 2018-09-27 / 2-2019-09458 del 2019-02-25 / 2-2022-142223 del 2022-10-03</t>
  </si>
  <si>
    <t>1-2022-106108</t>
  </si>
  <si>
    <t>2-2022-37957 del 2022-09-20</t>
  </si>
  <si>
    <t>Mediante Oficio No. 2015EE12721 del 27-10-2015, allega el CT No. 8022 del 25/09/2015 y CTNo. 8118 Adenda No. 1, informando que "...Se encuentra localizado en una zona de amenaza media y alta y los predios construidos en riesgo medio y riesgo alto mitigable por fenómenos de remoción en masa". / Actualizado Oficio No. 2022EE10860 del 13-07-2022 allega el CT (CT-8981 (Reemplaza y actualiza el CT-8022 del 25 de
 septiembre de 2015)</t>
  </si>
  <si>
    <t xml:space="preserve">Se actualiza concepto DADEP 1-2023-06150 el 10/01/2023 (OBSERVACIONES)
Se remite para Cartográfia para su estudio. 
</t>
  </si>
  <si>
    <t>1-2019-55994</t>
  </si>
  <si>
    <t>1-2022-23474</t>
  </si>
  <si>
    <t>1-2022-72312</t>
  </si>
  <si>
    <t>1-2019-55994 del 2019-08-20 / 1-2022-23474 del 2022-03-01 / 1-2022-72312 del 2022-06-14</t>
  </si>
  <si>
    <t>2-2022-25979 del 2022-03-18 / 2-2022-xxxxxx del 2022-xx-xx</t>
  </si>
  <si>
    <t xml:space="preserve">1-2022-72312 </t>
  </si>
  <si>
    <t>Oficio No. 2-2019-51766 del 2019-08-02</t>
  </si>
  <si>
    <t>Pendiente asignación terreno</t>
  </si>
  <si>
    <t>Concepto cartográfico</t>
  </si>
  <si>
    <t>1-2018-57011</t>
  </si>
  <si>
    <t>1-2019-57556</t>
  </si>
  <si>
    <t>1-2021-121053</t>
  </si>
  <si>
    <t>1-2022-63908</t>
  </si>
  <si>
    <t>1-2018-57011 del 2018-09-28 / 1-2019-57556 del 2019-08-26 / 1-2021-121053 del 2021-12-16 / 1-2022-63908 del 2022-05-23</t>
  </si>
  <si>
    <t>2-2018-63373 del 2018-10-17 /Rpta SDHT 2-2019-59323 del 2019-09-04 / 2-2021-117856 del 2021-12-22</t>
  </si>
  <si>
    <t>Oficio No. 2-2021-100716 del 202111-09</t>
  </si>
  <si>
    <t>Mediante Oficio No. 2018EE16032 del 22-11-2021, CT-8912 Adenda No. 1 al Concepto Técnico CT-8415 de septiembre de 2018.</t>
  </si>
  <si>
    <t>Se remite para estudio cartográfico nuevamente por devolución del caso.</t>
  </si>
  <si>
    <t>1-2022-77011</t>
  </si>
  <si>
    <t>1-2022-103658</t>
  </si>
  <si>
    <t>1-2022-77011 del 2022-06-30 / 1-2022-103658 del 2022-09-09</t>
  </si>
  <si>
    <t>2-2022-140998 del 2022-09-29</t>
  </si>
  <si>
    <t>Oficio No. 2-2022-07610 del 2022-01-31</t>
  </si>
  <si>
    <t>Se remite para aval cartográfico</t>
  </si>
  <si>
    <t>Desarrollo en sector consolidado Abril 27/23: sin programar EV , revisar documentación</t>
  </si>
  <si>
    <t>1-2014-59381</t>
  </si>
  <si>
    <t>1-2015-48254</t>
  </si>
  <si>
    <t>1-2016-53222</t>
  </si>
  <si>
    <t>1-2018-57002</t>
  </si>
  <si>
    <t>1-2019-19873</t>
  </si>
  <si>
    <t>1-2023-52833</t>
  </si>
  <si>
    <t xml:space="preserve">
1-2019-19873 del 2019-03-29 
 1-2018-57002 del 2018-09-28 / Nueva Rad. 
1-2016-53222 del 2016-10-27 / 
1-2015-48254 del 2015-09-04 /
1-2014-59381 del 2014-12-30</t>
  </si>
  <si>
    <t xml:space="preserve">
2-2023-78857 de 20/07/2023
2-2023-46987 de 26 de junio de 2023
2-2021-30445 de XXXXXX
2-2019-18138 del 2019-04-03
2-2018-63324 del 2018-10-16 / 
2-2016-49647 del 02/11/2016
2-2015-03017 del 2015-01-28 </t>
  </si>
  <si>
    <t xml:space="preserve">
2-2022-136434 del 21/09/2022
2-2014-55777 del 2014-12-16</t>
  </si>
  <si>
    <t>IDIGER 2022EE22505 DE 30 DE DIC2022
Act 2022ER27050 (30/12/2022 Copia rad 1-2023-00232)
 Mediante Oficio No. 2015EE8914 del 11 de agosto del 2015, allegada el CT No. 7987 informa que "...Se encuentra localizado en zona de amenaza media y los predios construidos en riesgo medio...".</t>
  </si>
  <si>
    <t xml:space="preserve">
DADEP 20222010159741 DE 10 DE OCTUBRE DE 2022
Oficio No. 2015EE3408 del 24-03-2015, Radio SDP 1-2015-16343 y Oficio No. 2015EE5043 del 30-04-2015, Radio SDP 1-2015-24892.</t>
  </si>
  <si>
    <t>Se devuelve a la SDHT porque no allegaron el plano de loteo.</t>
  </si>
  <si>
    <t>1-2022-140564</t>
  </si>
  <si>
    <t>1-2023-38850 - 09/05/2023
2-2023-37336 - 10/05/2023</t>
  </si>
  <si>
    <t>Inconsistencia DADEP,  consulta sobre legalización de predios, consulta jefe sobre respuesta a SDHT
Septiembre 2023: 2-2023-XX894  
SDHT requirio concpeto para procerder enla franja, No ha llegado aun correciones 
SDHT- radico respuesta sin correcciones aun. Sipa. SDHT 1-2023-38850 ; 1-2023-38895
pendiente correciones</t>
  </si>
  <si>
    <t>1-2021-75999</t>
  </si>
  <si>
    <t>1-2021-75999 del 2021-08-30</t>
  </si>
  <si>
    <t>2-2021-82453 del 2021-09-22</t>
  </si>
  <si>
    <t xml:space="preserve">2-2023-39816 </t>
  </si>
  <si>
    <t xml:space="preserve">2-2023-45662 </t>
  </si>
  <si>
    <t>2-2021-57941 del 2021-07-15</t>
  </si>
  <si>
    <t>Pendiente incoproración estudio vial</t>
  </si>
  <si>
    <t>2-Para Devolver</t>
  </si>
  <si>
    <t>1-2020-63851</t>
  </si>
  <si>
    <t>1-2021-77104</t>
  </si>
  <si>
    <t>1-2020-63851 del 2020-12-22 / 1-2021-77104 del 2021-09-01</t>
  </si>
  <si>
    <t>2-2021-82394 del 2021-09-22</t>
  </si>
  <si>
    <t xml:space="preserve">1-2021-77104 </t>
  </si>
  <si>
    <t>2-2020-31336 del 2020-07-22 / 2-2021-31220 del 2021-04-26 (CT Suelo de protección)</t>
  </si>
  <si>
    <t>Mediante Oficio No. 2020EE11533 del 18 de noviembre de 2020, allega el CT No. 8780 del 26/10/2020, informando que hay predios en suelo de protección, amenaza media y alta y riesgo alto mitigable y medio.) y Oficio Alcance No. 2021EE446 del 29-04-2021</t>
  </si>
  <si>
    <r>
      <rPr>
        <sz val="9"/>
        <color theme="1"/>
        <rFont val="Calibri"/>
        <family val="2"/>
      </rPr>
      <t xml:space="preserve">Oficio No. 20212010045461 del 12-04-2021, cuenta con acta de toma de posesión y/o aprehensión 649 del 15-05-2000 de las zonas de uso público / </t>
    </r>
    <r>
      <rPr>
        <b/>
        <sz val="9"/>
        <color rgb="FFFF0000"/>
        <rFont val="Calibri"/>
        <family val="2"/>
      </rPr>
      <t>Actualiza CT Oficio No. 20232010007491 del 19-01-2023</t>
    </r>
  </si>
  <si>
    <t>Auto de inicio elaborado, pendiente de subir una vez den linea.</t>
  </si>
  <si>
    <t>Septiembre 2023 :REvisar con juridicos SDP</t>
  </si>
  <si>
    <t>1-2023-55490</t>
  </si>
  <si>
    <t>2-2023-49408 de 05/07/202</t>
  </si>
  <si>
    <t>1-2021-65411</t>
  </si>
  <si>
    <t>1-2022-59800</t>
  </si>
  <si>
    <t>1-2021-65411 del 2021-07-29 / 1-2022-59800 delo 2022-05-11</t>
  </si>
  <si>
    <t>2-2021-66783 del 2021-08-10 / 2-2022-60488 delo 2022-05-25</t>
  </si>
  <si>
    <t>Devolucion: 2-2022-37975 del 2022-04-20</t>
  </si>
  <si>
    <t>2-2021-01474 del 2021-01-07</t>
  </si>
  <si>
    <t>Se remite para Cartográfia para su estudio</t>
  </si>
  <si>
    <t>Julio 04 de 2023: Con la revisión de la documentación se requiere programar visita a terreno</t>
  </si>
  <si>
    <t xml:space="preserve">1-2020-52014 </t>
  </si>
  <si>
    <t xml:space="preserve">1-2021-51017 </t>
  </si>
  <si>
    <t>1-2020-52014 del 2020-11-04 / 1-2021-51017 del 2021-06-18 / 1-2021-122405 del 2021-12-20 / 1-2022-56019 del 2022-05-02</t>
  </si>
  <si>
    <t>2-2022-56277 del 2022-05-19</t>
  </si>
  <si>
    <t xml:space="preserve">1-2022-56019 </t>
  </si>
  <si>
    <t>Oficio No. 2-2021-38157 del 2021-05-19</t>
  </si>
  <si>
    <t>IMPORTANTE: San Martin De Porres y Sucre Barrio Mariscal Sucre deben trabajarse en un solo bloque ya que los planos aprobados presentan sobreposición y en la formalización se resuelve, si se van aparte, siguen con la sobreposición                                          Auto de inicio en revisión</t>
  </si>
  <si>
    <r>
      <rPr>
        <sz val="9"/>
        <color rgb="FFFF0000"/>
        <rFont val="Calibri"/>
        <family val="2"/>
      </rPr>
      <t xml:space="preserve">SC, oficio de devolución, diciendo q como esta en SC, puede desistirse, si SDHT no acpeta, se continua con AI
</t>
    </r>
    <r>
      <rPr>
        <sz val="9"/>
        <color rgb="FF000000"/>
        <rFont val="Calibri"/>
        <family val="2"/>
      </rPr>
      <t xml:space="preserve">Procedentes y Proyectado  AI - Pdte revisión. documentación soporte </t>
    </r>
  </si>
  <si>
    <t>1-2022-56136</t>
  </si>
  <si>
    <t>1-2020-52015 del 2020-11-04 / 1-2021-122393 del 2021-06-21 /  1-2022-56136 del 2022-05-02</t>
  </si>
  <si>
    <t>Oficio No. 2-2020-20381 del 2020-04-29</t>
  </si>
  <si>
    <t>IMPORTANTE: San Martin De Porres y Sucre Barrio Mariscal Sucre deben trabajarse en un solo bloque ya que los planos aprobados presentan sobreposición y en la formalización se resuelve, si se van aparte, siguen con la sobreposición                                                    Auto de inicio en revisión</t>
  </si>
  <si>
    <r>
      <rPr>
        <sz val="9"/>
        <color rgb="FFFF0000"/>
        <rFont val="Calibri"/>
        <family val="2"/>
      </rPr>
      <t xml:space="preserve">SC, oficio de devolución, diciendo q como esta en SC, puede desistirse, si SDHT no acpeta, se continua con AI
</t>
    </r>
    <r>
      <rPr>
        <sz val="9"/>
        <color rgb="FF000000"/>
        <rFont val="Calibri"/>
        <family val="2"/>
      </rPr>
      <t xml:space="preserve">Procedentes y Proyectado  AI - Pdte revisión. documentación soporte 
</t>
    </r>
  </si>
  <si>
    <t>1-2014-59389</t>
  </si>
  <si>
    <t>1-2020-52401</t>
  </si>
  <si>
    <t>1-2021-113744</t>
  </si>
  <si>
    <t>1-2022-74427</t>
  </si>
  <si>
    <t>1-2014-59389 del 2014-12-30 / 1-2020-52401 del 2020-11-05 / 1-2021-113744 del 2021-11-29 / 1-2022-74427 del 2022-06-21</t>
  </si>
  <si>
    <t>2-2015-03018 del 2015-01-28 / 2-2021-114873 del 2021-12-16 / 2-2022-85667 del 2022-07-06</t>
  </si>
  <si>
    <t>Devolución con oficio No. 2-2015-11573 del 2015-03-17 / 2-2020-58811 del 2020-11-25 / 2-2022-51078 del 2022-05-11 (inconsistencias)</t>
  </si>
  <si>
    <t>2-2020-23138 del 2020-05-23</t>
  </si>
  <si>
    <t>Se devuelve a la SDHT para definción de la quebrada ramajal y el canal de san blas</t>
  </si>
  <si>
    <t xml:space="preserve">En proceso de revisión </t>
  </si>
  <si>
    <t>1-2023-16252</t>
  </si>
  <si>
    <t>2-2023-11341 de Febrero 24 de 2023</t>
  </si>
  <si>
    <t>2-2023-11341 de Febrero 23 de 2023
1-2023-16252 de Febrero 24 de 2023
1-2023-15944 de Febrero 23 de 2023</t>
  </si>
  <si>
    <t>Pendiente aval cartografico definitivo y estudio vial y realizar consulta a la DACJ para la definición de la exclusión predios de los 2000 m2. Pendiente aval cartografico del plano. Falta incorporación del estudio vial y revisiòn proyecto de resoluciòn con nuevo formato.</t>
  </si>
  <si>
    <t xml:space="preserve">Se realizó informe tecnico para argumentar desistimiento-improcedencia. Enviado a Conny.  
Todas las generaciones sobre lotes privados - NO PROCEDE </t>
  </si>
  <si>
    <t>3-Potencial Devolución</t>
  </si>
  <si>
    <t>1-2020-42736</t>
  </si>
  <si>
    <t>1-2021-39441</t>
  </si>
  <si>
    <t>1-2020-42736 del 2020-09-29 / 1-2021-39441 del 2021-05-04</t>
  </si>
  <si>
    <t>2-2021-51376 del 2021-06-28</t>
  </si>
  <si>
    <t>1-2021-42736</t>
  </si>
  <si>
    <t>2-2020-06189 del 2020-02-11/ 2-2020-39902 del 2020-09-03</t>
  </si>
  <si>
    <t>Programado Octubre: 
Septiembre 2023: programdo 3
Julio: Terreno, y organización de expedientes</t>
  </si>
  <si>
    <t>1-2020-22117</t>
  </si>
  <si>
    <t>1-2021-84286</t>
  </si>
  <si>
    <t>1-2020-22117 del 2020-06-02 / 1-2021-84286 del 2021-09-21</t>
  </si>
  <si>
    <t>2-2021-84668 del 2021-09-28</t>
  </si>
  <si>
    <t>2-2020-27049 del 2020-06-23</t>
  </si>
  <si>
    <t>2-2022-39244</t>
  </si>
  <si>
    <t>2-2021-68137 del 2021-08-12</t>
  </si>
  <si>
    <t>Mediante Oficio No. 2020EE676 del 06-01-2020, allega el concepto técnico No. CT-8692 del 11-12-2019. Mediante Oficio No. 2021EE6577 del 2021, allega el CT-8785 Adenda No. 1 al concepto técnico CT-
 8692 de diciembre de 2019.</t>
  </si>
  <si>
    <t>Ver carpeta</t>
  </si>
  <si>
    <t>Se remite para cartográfia</t>
  </si>
  <si>
    <r>
      <rPr>
        <sz val="9"/>
        <color rgb="FF000000"/>
        <rFont val="Calibri"/>
        <family val="2"/>
      </rPr>
      <t xml:space="preserve">Julio 04 de 2023: El concepto de aceptación cartografica es el soporte de la devolución del expediente, pierde fuerza el estudio vial. </t>
    </r>
    <r>
      <rPr>
        <b/>
        <sz val="9"/>
        <color rgb="FF000000"/>
        <rFont val="Calibri"/>
        <family val="2"/>
      </rPr>
      <t>El 08 de marzo de 2023 se emite nuevo concepto de cartografia por parte de SDP a SDHT (2-2023-22871).</t>
    </r>
    <r>
      <rPr>
        <sz val="9"/>
        <color rgb="FF000000"/>
        <rFont val="Calibri"/>
        <family val="2"/>
      </rPr>
      <t xml:space="preserve"> Trámite esta devuelto</t>
    </r>
  </si>
  <si>
    <t>1-2021-16034</t>
  </si>
  <si>
    <t>1-2021-16034 del 2021-02-23 / 1-2021-106068 del 2021-11-16</t>
  </si>
  <si>
    <t>2-2021-18107 del 2021-03-09 / 2-2021-114197 del 2021-12-13</t>
  </si>
  <si>
    <t xml:space="preserve">1-2021-16034 </t>
  </si>
  <si>
    <t>2-2021-51380 del 2021-06-29</t>
  </si>
  <si>
    <t xml:space="preserve">2-2023-111410 </t>
  </si>
  <si>
    <t>2-2021-04843 del 2021-01-21</t>
  </si>
  <si>
    <t>20232000021301 del 22-02-2023
SDP 1-2023-16555 del 27-02-2023
Oficio No. 20212010094571 del 28-07-2021</t>
  </si>
  <si>
    <t>Soli: 05-11-2022</t>
  </si>
  <si>
    <t>Se remite para la DICE solicitando aval a la planimetría</t>
  </si>
  <si>
    <t>modificación de la cartografía del
desarrollo en aspectos técnicos de cabida, linderos, amojonamiento de lotes privados y
públicos, cotas, áreas, entre otros,</t>
  </si>
  <si>
    <t>1-2017-65159</t>
  </si>
  <si>
    <t>1-2018-50096</t>
  </si>
  <si>
    <t>1-2018-74690</t>
  </si>
  <si>
    <t>1-2019-42795</t>
  </si>
  <si>
    <t>. 1-2020-58414</t>
  </si>
  <si>
    <t>1-2017-65159 del 2017-11-22 / 1-2018-50096 del 2018-08-31 / 1-2018-74690 del 2018-12-31 / 1-2019-42795 del 2019-06-25 / Nueva Rad. 1-2020-58414 del 2020-11-30</t>
  </si>
  <si>
    <t>2-2018-53289 del 2018-09-05 / 2-2019-47735 del 19/07/2019 / 2-2021-03008 del 2021-01-14</t>
  </si>
  <si>
    <t xml:space="preserve">1-2020-58414 </t>
  </si>
  <si>
    <t>Oficio No. 2-2018-42669 del 2018-10-25 / Oficio No. 2-2019-38230 del 2019-06-13 (aceptación cartográfico favorable) /</t>
  </si>
  <si>
    <t>--------</t>
  </si>
  <si>
    <t>Programado para noviembre</t>
  </si>
  <si>
    <t>1-2020-44306</t>
  </si>
  <si>
    <t>1-2021-82103</t>
  </si>
  <si>
    <t>1-2022-86589</t>
  </si>
  <si>
    <t>Rad. 1-2020-44306 del 2020-10-06 / 1-2021-82103 del 2021-09-14 / Nuevo rad. 1-2022-86589 del 2022-07-27</t>
  </si>
  <si>
    <t>2-2021-84052 del 2021-09-27 / 2-2022-xxxxx del 2022-xx-xx</t>
  </si>
  <si>
    <t>2-2020-22955 del 2020-05-21</t>
  </si>
  <si>
    <t>Mediante oficio No. 3431001-S-2021-242410 del 17 de agosto de 2021 (concluyendo que existe disponibilidad para la prestación de los servicios ) (no corresponde con el CT, habla de la localidad San Cristóbal / Actualziación Ct EAB Oficio No. 3431001-S-2021-318860 del 19 de octubre de 2021</t>
  </si>
  <si>
    <t>Mediante Oficio No. 2019EE14477 del 27 de septiembre de 2019, allega el CT No. 8573 del 15/04/2019 y Oficio No. 2021EE7111 del 28 de junio de 2021, allega CT-8845, Adenda No.1 al concepto técnico CT-8573de septiembre de 2019.</t>
  </si>
  <si>
    <t>Se remite para cartográfica</t>
  </si>
  <si>
    <t>Programado diciembre</t>
  </si>
  <si>
    <t>1-2020-22346</t>
  </si>
  <si>
    <t>1-2021-33636</t>
  </si>
  <si>
    <t>1-2022-74466</t>
  </si>
  <si>
    <t>1-2020-22346 del 2020-06-03 / 1-2021-33636 del 2021-04-28 / 1-2022-74466 del 2022-06-21</t>
  </si>
  <si>
    <t>2-2021-41842 del 2021-05-31 / 2-2022-85710 del 2022-07-06</t>
  </si>
  <si>
    <t>2-2020-24473 del 2020-06-03</t>
  </si>
  <si>
    <t>Oficio No. 2020EE30352 del 2020-02-10 (Corredor ecológico Ramajal)</t>
  </si>
  <si>
    <t xml:space="preserve">
3-2022-29484
2032752
Solicitudes o Peticiones de Conceptos
Concepto de aceptación cartográfica Desarrollo El Ramajal (Granjas y Huertas)
Se remite para cartográfia para su estudio</t>
  </si>
  <si>
    <t>1-2021-123870</t>
  </si>
  <si>
    <t>1-2022-94107</t>
  </si>
  <si>
    <t>1-2021-123870 del 2021-12-23 / Nueva radicación 1-2022-94107 del 2022-08-17</t>
  </si>
  <si>
    <t>2-2022-22769 del 2022-03-11</t>
  </si>
  <si>
    <t>2-2021-102875 del 2021-11-16</t>
  </si>
  <si>
    <t>1-2020-27357</t>
  </si>
  <si>
    <t>1-2020-62179</t>
  </si>
  <si>
    <t>1-2020-27357 del 2020-07-09 / 1-2020-62179 del 2020-12-15</t>
  </si>
  <si>
    <t>2-2020-xxxxx del 2020-xx-xx</t>
  </si>
  <si>
    <t>2-2019-84813 del 2019-12-19</t>
  </si>
  <si>
    <t>Oficio No. S-2020-038752 - 3431003-2020-124 del 17 de febrero de 2020 (viabilidad de prestación)</t>
  </si>
  <si>
    <t>Oficio No. 2015EE7956 del 01-07-2015 (no cuenta con Acta de Toma de Posesión de transferencia de las zonas de uso público), se encuentra en sobreposición.</t>
  </si>
  <si>
    <t>Programado diciembre-enero 1 semana</t>
  </si>
  <si>
    <t>1-2018-50106</t>
  </si>
  <si>
    <t>1-2021-84290</t>
  </si>
  <si>
    <t>1-2018-50106 del 2018-08-31 / 1-2021-84290 del 2021-09-21</t>
  </si>
  <si>
    <t>2-2018-53290 del 2018-09-05 /  2-2021-84333 del 2021-09-27</t>
  </si>
  <si>
    <t>2-2020-41203 del 2020-09-10 / Devuelto: proceso 1948193 del 21-04-2022</t>
  </si>
  <si>
    <t>2-2022-39244 
1948193</t>
  </si>
  <si>
    <t>Envió para trámite ante la DLMIB 26-01-2020 (nueva remisión 11/06/2021) Debe modificarse por nueva radicación</t>
  </si>
  <si>
    <t>1-2020-20707</t>
  </si>
  <si>
    <t>1-2021-65939</t>
  </si>
  <si>
    <t>1-2022-86733</t>
  </si>
  <si>
    <t>Rad. 1-2020-20707 del 2019-05-20 / 1-2021-65939 del 2021-07-30 / nuevo radicado 1-2022-86733 del 2022-07-28</t>
  </si>
  <si>
    <t>2-2021-66600 del 2021-08-09 / 2-2022-xxxxx del 2022-xx-xx</t>
  </si>
  <si>
    <t>2-2023-79836 de 07/24/2023        
1-2023-31383 de 25/07/2023
2-2020-28006 del 2020-07-01 / Devolución 2-2022-38008 del 2022-04-20</t>
  </si>
  <si>
    <t xml:space="preserve">2-2023-79836 </t>
  </si>
  <si>
    <t>1-2023-31383</t>
  </si>
  <si>
    <t>1-2023-74871-SDP
2-2023-70071-SDHT</t>
  </si>
  <si>
    <t>2-2020-10909 del 2020-03-03(aceptación cartográfica)</t>
  </si>
  <si>
    <t>Oficio No. S-2019-243539 / 3431003—2019-1174 del 23/08/2019</t>
  </si>
  <si>
    <t xml:space="preserve">Julio 07:En estudio. </t>
  </si>
  <si>
    <t>3.30</t>
  </si>
  <si>
    <t>1-2019-78886</t>
  </si>
  <si>
    <t>1-2020-19429</t>
  </si>
  <si>
    <t>1-2022-106178</t>
  </si>
  <si>
    <t>1-2022-149994</t>
  </si>
  <si>
    <t>1-2022-155954</t>
  </si>
  <si>
    <t>1-2023-74753</t>
  </si>
  <si>
    <t>1-2023-74753 de 29/09/2023
1-2022-155954        26 de diciembre de 2022
Rad. 1-2019-78886 del 2019-11-27 / 1-2020-19429 del 2020-05-09 / 1-2022-106178 del 2022-09-15 
Rad. 1-2022-149994 de 13/12/2022
Rad. 1-2022-155954 diciembre 26 de 2022</t>
  </si>
  <si>
    <t>2-2019-82701 del 2019-12-11</t>
  </si>
  <si>
    <r>
      <rPr>
        <sz val="9"/>
        <color rgb="FF000000"/>
        <rFont val="Calibri"/>
        <family val="2"/>
      </rPr>
      <t>2-2023-88364, 13/08/2023        
SDHT 1-2023-34199, 13/08/2023
2-2020-04098 de 2020-01-30
2-2020-22016 del 2020-05-14 / 2-2020-04098 del 2020-0</t>
    </r>
    <r>
      <rPr>
        <b/>
        <sz val="9"/>
        <color rgb="FF000000"/>
        <rFont val="Calibri"/>
        <family val="2"/>
      </rPr>
      <t>1-30 / 2-2022-141002 del 2022-09-29</t>
    </r>
  </si>
  <si>
    <t>2-2023-88364</t>
  </si>
  <si>
    <t>1-2023-34199
2-2023-69600</t>
  </si>
  <si>
    <t xml:space="preserve"> 1-2023-75029 DE 2023-10-02 </t>
  </si>
  <si>
    <t xml:space="preserve"> 2-2023-69600</t>
  </si>
  <si>
    <t>2-2022-88074 del 2022-07-11 (aceptación cartográfica)</t>
  </si>
  <si>
    <t>Oficio No. S-2019-243539 / 3431003-2019-1174 del 23/08/2019 / Oficina No. 3431001-S-2022-150006 del 31-05-2022</t>
  </si>
  <si>
    <t>Mediante Oficio No. 2019EE20177 del 20-12-2019, allega el CT No. 8663 del 10/10/2019 (amenaza baja, media y alta) / Oficio No. 2022EE12591 del 17-08-2022, allega CT-8989. Adenda No. 1 al Concepto Técnico de Regularización CT-8648 / Oficio No. 2022EE19433 del 22-11-2022, allega CT-9053 Adenda No. 2 al Concepto Tècnico CT-8648 de 2019 (CT-8989 Adenda No. 1 de Junio 2022) .</t>
  </si>
  <si>
    <t>Continuan Tramite</t>
  </si>
  <si>
    <t xml:space="preserve">1-2022-67304 </t>
  </si>
  <si>
    <t>1-2022-67304 del 2022-06-01</t>
  </si>
  <si>
    <t>2-2022-73552 del 2022-06-14</t>
  </si>
  <si>
    <t>1-2022-67304</t>
  </si>
  <si>
    <t>1-2023-65123</t>
  </si>
  <si>
    <t>2-2021-102892 del 2021-11-16</t>
  </si>
  <si>
    <r>
      <rPr>
        <sz val="9"/>
        <color rgb="FFFF0000"/>
        <rFont val="Calibri"/>
        <family val="2"/>
      </rPr>
      <t>Sse dio respuesta a SDHT, diciendo que el tramite se encuentra en estudio radicado 2-2023-106767 de 2023-09-27</t>
    </r>
    <r>
      <rPr>
        <sz val="9"/>
        <color rgb="FF000000"/>
        <rFont val="Calibri"/>
        <family val="2"/>
      </rPr>
      <t xml:space="preserve">  Julio 4: Sipa para devolución , pdte firma
ABRIL27/23 :PROBABLE DEVOLUCIÓN
PDT EV 2023</t>
    </r>
  </si>
  <si>
    <t>4-Para Desistir</t>
  </si>
  <si>
    <t xml:space="preserve">Reloteo Marco Fidel Suarez </t>
  </si>
  <si>
    <t>1-2019-73911</t>
  </si>
  <si>
    <t>1-2022-129611</t>
  </si>
  <si>
    <t>1-2023-20182</t>
  </si>
  <si>
    <t>1-2023-25516</t>
  </si>
  <si>
    <t>1-2023-25516 del 16-03-2023
1-2023-20182 del 08-03-2023
Oficio No. 3431001-S-2022-236707 de 01 de septiembre de 2022.
1-2019-73911 del 2019-10-31 / Nuevo radicado 1-2022-129611 del 2022-11-01</t>
  </si>
  <si>
    <t>2-2019-76684 del 2019-11-15</t>
  </si>
  <si>
    <t xml:space="preserve">1-2023-25516 </t>
  </si>
  <si>
    <r>
      <rPr>
        <b/>
        <sz val="9"/>
        <color rgb="FFFF0000"/>
        <rFont val="Calibri"/>
        <family val="2"/>
      </rPr>
      <t xml:space="preserve">DEBE SER DESISTIMIENTO. SEPT 22
Septiembre 2023: </t>
    </r>
    <r>
      <rPr>
        <sz val="9"/>
        <color rgb="FF000000"/>
        <rFont val="Calibri"/>
        <family val="2"/>
      </rPr>
      <t xml:space="preserve">"Resolucion_improcedencia_regula_reloteomarcofidelsuarez.docx" cargado en drive, asignado Abog. Leonardo Santana
</t>
    </r>
    <r>
      <rPr>
        <b/>
        <sz val="9"/>
        <color rgb="FF000000"/>
        <rFont val="Calibri"/>
        <family val="2"/>
      </rPr>
      <t xml:space="preserve">Julio 07:En estudio
</t>
    </r>
    <r>
      <rPr>
        <sz val="9"/>
        <color rgb="FF000000"/>
        <rFont val="Calibri"/>
        <family val="2"/>
      </rPr>
      <t>Se pidio aval cartografia en mayo 2023</t>
    </r>
  </si>
  <si>
    <t>1-2019-19886</t>
  </si>
  <si>
    <t xml:space="preserve">1-2021-55968 </t>
  </si>
  <si>
    <t>1-2022-62025</t>
  </si>
  <si>
    <t>1-2019-19886 del 2019-03-29 / 1-2021-55968 del 2021-07-01 / 1-2022-62025 del 2022-05-17</t>
  </si>
  <si>
    <r>
      <rPr>
        <sz val="9"/>
        <color rgb="FF000000"/>
        <rFont val="Calibri"/>
        <family val="2"/>
      </rPr>
      <t>2-2019-18135 del 2019-04-03 /</t>
    </r>
    <r>
      <rPr>
        <sz val="9"/>
        <color rgb="FFFF9900"/>
        <rFont val="Calibri"/>
        <family val="2"/>
      </rPr>
      <t xml:space="preserve"> 2-2022-66504 del 2022-06-06</t>
    </r>
  </si>
  <si>
    <t xml:space="preserve"> 1-2022-62025</t>
  </si>
  <si>
    <t>2-2019-14614 del 2019-03-19</t>
  </si>
  <si>
    <r>
      <rPr>
        <sz val="9"/>
        <color rgb="FFFF0000"/>
        <rFont val="Calibri"/>
        <family val="2"/>
      </rPr>
      <t xml:space="preserve"> se radico con las observaciones mediante oficio 1-2023-67495 de 2023-08-24 / en casilla CO “Luego de reunión con el equipo jurídico de la Subdirección se decidió Realizar el desistimiento S</t>
    </r>
    <r>
      <rPr>
        <sz val="9"/>
        <color rgb="FF000000"/>
        <rFont val="Calibri"/>
        <family val="2"/>
      </rPr>
      <t>eptiembre 2023: para desistir</t>
    </r>
  </si>
  <si>
    <t>111315B001</t>
  </si>
  <si>
    <t>5-Negación</t>
  </si>
  <si>
    <t>1-2021-124855</t>
  </si>
  <si>
    <t xml:space="preserve">1-2021-124855 del 2021-12-28 </t>
  </si>
  <si>
    <t>2-2022-24555 del 2022-03-16</t>
  </si>
  <si>
    <t>2-2021-96236 del 28 de octubre de 2021</t>
  </si>
  <si>
    <t>Memorando interno No. 3431001 - S-2021-0497 del 9 de noviembre de 2021</t>
  </si>
  <si>
    <t>Mediante Oficio No. 2021EE17135 del 09-12-2021, allega el CT No. 8919 del 02 de noviembre de 2021</t>
  </si>
  <si>
    <t>Oficio No. 20172010022591 del 20 de febrero de 2017 (concepto tiene 5 años, se solicita su actualización a la SDHT)</t>
  </si>
  <si>
    <t>Oficio No. 09004383 de 04 de noviembre de 2021</t>
  </si>
  <si>
    <t>Oficio No. 2021EE230288 del 25 de octubre de 2021, informa que el desarrollo no afecta componentes de la EEP o de importancia ambiental que constituya suelo de protección ambiental</t>
  </si>
  <si>
    <t>Remisión a la DICE para su aval definitivo según modificaciones de la SDHT, revisión de la documentación</t>
  </si>
  <si>
    <r>
      <rPr>
        <b/>
        <sz val="9"/>
        <color rgb="FFFF0000"/>
        <rFont val="Calibri"/>
        <family val="2"/>
      </rPr>
      <t xml:space="preserve">Septiembre 2023: </t>
    </r>
    <r>
      <rPr>
        <sz val="9"/>
        <color rgb="FF000000"/>
        <rFont val="Calibri"/>
        <family val="2"/>
      </rPr>
      <t>"Resolucion_Negacion_por_Improcedencia_Regularizacion_El_Salitre.docx" cargado en drive, asignado a Maria Constanza F.
En PR de consolidados
NO PROCEDE - tiene una sola alteración, generación EP en predio privado</t>
    </r>
  </si>
  <si>
    <t>1-2015-40108</t>
  </si>
  <si>
    <t>1-2020-37427</t>
  </si>
  <si>
    <t>1-2020-49052</t>
  </si>
  <si>
    <t>23 de otubre 2020</t>
  </si>
  <si>
    <t>1-2021-40321</t>
  </si>
  <si>
    <t>1-2022-69930</t>
  </si>
  <si>
    <t>1-2015-40108 del 2015-07-23 / 1-2020-37427 del 2020-09-03 / Rad. 1-2020-49052 del 2020-10-23 / 1-2021-40321 del 2021-05-19 / 1-2022-69930 del 2022-06-08</t>
  </si>
  <si>
    <t>2-2015-39262 del 2015-08-12 / 2-2020-57073 del 2020-11-20 / 2-2021-39453 del 2021-05-24 / 2-2022-xxxxx del 2022-xx-xx</t>
  </si>
  <si>
    <t xml:space="preserve"> 1-2022-69930 </t>
  </si>
  <si>
    <t>2-2020-36937 del 2020-08-24</t>
  </si>
  <si>
    <t>Mediante Oficio No. 3331003-S-2020-168636 del 23 de julio (informe viabilidad de servicios y otra parte NO)</t>
  </si>
  <si>
    <t>Mediante Oficio No. 2020EE7838 del 15-08-2020, allegada el CT No.8761 del 28/07/2020</t>
  </si>
  <si>
    <t>Oficio No.08261126 del 10/07/2020</t>
  </si>
  <si>
    <t>Oficio No. 2020EE114060 del 2020-07-10.</t>
  </si>
  <si>
    <r>
      <rPr>
        <b/>
        <sz val="9"/>
        <color rgb="FFFF0000"/>
        <rFont val="Calibri"/>
        <family val="2"/>
      </rPr>
      <t xml:space="preserve">Septiembre 2023: </t>
    </r>
    <r>
      <rPr>
        <sz val="9"/>
        <color rgb="FF000000"/>
        <rFont val="Calibri"/>
        <family val="2"/>
      </rPr>
      <t xml:space="preserve">"Resolucion_improcedencia_regula_la_laguna_version2.docx" cargada en drive, asignado Abog. Leonardo Santana
</t>
    </r>
    <r>
      <rPr>
        <b/>
        <sz val="9"/>
        <color rgb="FFFF0000"/>
        <rFont val="Calibri"/>
        <family val="2"/>
      </rPr>
      <t xml:space="preserve">Julio 07: Para desistir - improcedencia
</t>
    </r>
    <r>
      <rPr>
        <sz val="9"/>
        <color rgb="FF000000"/>
        <rFont val="Calibri"/>
        <family val="2"/>
      </rPr>
      <t xml:space="preserve">En PR de consolidados
</t>
    </r>
    <r>
      <rPr>
        <b/>
        <sz val="9"/>
        <color rgb="FFFF0000"/>
        <rFont val="Calibri"/>
        <family val="2"/>
      </rPr>
      <t>Para desistir - improcedencia</t>
    </r>
    <r>
      <rPr>
        <sz val="9"/>
        <color rgb="FF000000"/>
        <rFont val="Calibri"/>
        <family val="2"/>
      </rPr>
      <t xml:space="preserve">
Pendiente SIPA para marcar devolución</t>
    </r>
  </si>
  <si>
    <t>112026B001</t>
  </si>
  <si>
    <t>1-2020-15473</t>
  </si>
  <si>
    <t>1-2020-39962</t>
  </si>
  <si>
    <t>1-2020-15473 del 2020-03-16 / 1-2020-39962 del 2020-09-15 (nueva radicación)</t>
  </si>
  <si>
    <t>2-2020-17471 del 2020-04-02 / Rpta: 2-2020-53272 del 2020-11-04</t>
  </si>
  <si>
    <t>se devuelve a la SDHT por incosistencias cartograficas 2-2020-25565 del 2020-06-10</t>
  </si>
  <si>
    <t>Oficio No. 2-2019-75052 del 2019-11-06</t>
  </si>
  <si>
    <t>Oficio No. S-2019-336878 / 3050001-2019-1875 del 28/11/2019, allega el memorando No. 3131003-2019-3241 del 25/11/2019, informando el estado de las redes para el sector y su viabilidad para la prestación de servicios públicos.</t>
  </si>
  <si>
    <t>Mediante Oficio No. 2019EE17795 del 12-11-2019, allega el CT-8674 del 30/09/2019 (...los predios se encuentran en zona de amenaza media, vulnerabilidad física media y condición de riesgo medio)</t>
  </si>
  <si>
    <t>Oficio No. 20202030007051 del 20-01-2020 certificación zonas de uso público)</t>
  </si>
  <si>
    <t>Oficio No. 07747092 del 2019-09-30</t>
  </si>
  <si>
    <t>Oficio No. 2019EE233866 del 2019-10-04 (no afecta componentes de la EEP)</t>
  </si>
  <si>
    <t>Reemisión para firma a la DLMIB 22-08-2021</t>
  </si>
  <si>
    <t>Se remite para incorporación del estuidio vial y forma del Auto de Inicio</t>
  </si>
  <si>
    <r>
      <rPr>
        <b/>
        <sz val="9"/>
        <color rgb="FFFF0000"/>
        <rFont val="Calibri"/>
        <family val="2"/>
      </rPr>
      <t xml:space="preserve">Septiembre 2023: </t>
    </r>
    <r>
      <rPr>
        <sz val="9"/>
        <color rgb="FF000000"/>
        <rFont val="Calibri"/>
        <family val="2"/>
      </rPr>
      <t xml:space="preserve">"Resolucion_Negacion_por_Improcedencia_Regularizacion_Tuna_Alta_Sector_El_Pedregal.docx" cargado en drive, asignado a Abog, Maria Constanza F
Se realizó informe tecnico para argumentar desistimiento-improcedencia. 
2 generaciones en lote mayor extensión - predios privados
Todas las generaciones sobre lotes privados - NO PROCEDE </t>
    </r>
  </si>
  <si>
    <t>112024B001</t>
  </si>
  <si>
    <t>1-2019-82425</t>
  </si>
  <si>
    <t>1-2020-18722</t>
  </si>
  <si>
    <t>1-2020-50296</t>
  </si>
  <si>
    <t>1-2022-101302</t>
  </si>
  <si>
    <t>1-2019-82425 del 2019-12-16 / 1-2020-18722 del 2020-04-30 / 1-2020-50296 del 2020-10-28 / Nueva rad. 1-2022-101302 del 2022-09-05</t>
  </si>
  <si>
    <t>2-2020-01695 del 2020-01-15 / 2-2020-21869 del 2020-05-13 / 2-2020-57187 del 2020-11-20 / 2-2022-134850 del 2022-09-19</t>
  </si>
  <si>
    <t>2-2020-07671 del 2020-02-18, por inconsistencias cartográficas / 2-2020-28011 del 2020-07-01 (inconsistencias en las alteraciones) / 2-2021-04737 del 2021-01-20 (Devolución)</t>
  </si>
  <si>
    <t>Oficio No. 2-2019-49634 del 2019-07-29 / Nuevo concep. 2-2022-29534 del 2022-03-29</t>
  </si>
  <si>
    <t>Oficio No. S-2019-323345 / 3050001-2019-1796 del 14/11/2019, allega el memorando No. 3131003-2019-3223 del 11/11/2019, informando el estado de las redes para el sector y su viabilidad para la prestación de servicios públicos / Actualizado Oficio No. 3050001-S-2022-158423 del 07-06-2022</t>
  </si>
  <si>
    <t>Mediante Oficio No. 2019EE15293 del 09-10-2019, allega el CT-8664 del 10/09/2019 (...los predios se encuentran en zona de amenaza y riesgo medio, vulnerabilidad física media y condición de riesgo medio) / Oficio No. 2022EE8923 del 10-06-2022, allega el CT-8984 Adenda No. 1 al Concepto Técnico de Regularización CT-8664 y Oficio No. 2022EE12214 del 09-08-2022, allega el CT-9019 Adenda No. 2 de noviembre de 2019 (CT-8984 Adenda No. 1 de julio 2022)</t>
  </si>
  <si>
    <t>Oficio No. 20182010108961 del 28-08-2018 certificación zonas de uso público) / Actualizado Oficio No. 2021201001387 del 04-02-2021</t>
  </si>
  <si>
    <t>Oficio No. 2019EE205609 del 2019-09-05 (el desarrollo presenta afectación Área Forestal de los Cerros de Suba del Sistema de Áreas Protegidas de la EEP, por lo cual no es viable desarrollar usos urbanos) (Actualizado Oficio No. 2022EE131152 del 2022-05-31 (ver coordenadas)</t>
  </si>
  <si>
    <r>
      <rPr>
        <sz val="9"/>
        <color rgb="FF000000"/>
        <rFont val="Calibri"/>
        <family val="2"/>
      </rPr>
      <t xml:space="preserve"> Se cargo en drive proyecto de resolucion de desistimiento  Abril 27/23: sin programar EV , revisar documentación
</t>
    </r>
    <r>
      <rPr>
        <sz val="9"/>
        <color rgb="FFCC0000"/>
        <rFont val="Calibri"/>
        <family val="2"/>
      </rPr>
      <t>PDT EV 2023</t>
    </r>
  </si>
  <si>
    <t>010055B001</t>
  </si>
  <si>
    <t>1-2022-157076</t>
  </si>
  <si>
    <t>1-2022-156542</t>
  </si>
  <si>
    <t>1-2022-157076 - 
1-2022-156542 de Diciembre 27 de 2022- 28 dic de 2022 - 1-2022-157076; 
Devolución:
2-2021- 30166 de Abril 22 de 2021</t>
  </si>
  <si>
    <t xml:space="preserve">improcedencia </t>
  </si>
  <si>
    <t>7-Segunda radicación 2023</t>
  </si>
  <si>
    <t xml:space="preserve"> 
1-2022-54143 </t>
  </si>
  <si>
    <t>1-2023-52827</t>
  </si>
  <si>
    <t>1-2023-65494</t>
  </si>
  <si>
    <r>
      <rPr>
        <sz val="9"/>
        <color rgb="FFFF0000"/>
        <rFont val="Calibri"/>
        <family val="2"/>
      </rPr>
      <t xml:space="preserve"> adenda 1-2023-65494 de 2023-08-14    1-2023-52827 2023-06-27 </t>
    </r>
    <r>
      <rPr>
        <sz val="9"/>
        <color rgb="FF000000"/>
        <rFont val="Calibri"/>
        <family val="2"/>
      </rPr>
      <t>1-2022-54143 de 26/04/2022 
1-2022-54143 del 2022-04-26</t>
    </r>
  </si>
  <si>
    <t>2-2022-61551 del 2022-05-26</t>
  </si>
  <si>
    <t>2-2023-41799</t>
  </si>
  <si>
    <t xml:space="preserve">1-2023-65494 de 2023-08-14 </t>
  </si>
  <si>
    <t>2-2021-97511 del 02 de noviembre de 2021</t>
  </si>
  <si>
    <t>Devolución a la SDHT por inconsistencias en la información.</t>
  </si>
  <si>
    <t xml:space="preserve"> desarrollo   el sector consolidado Septiembre 2023: acabo de llegar - julio 27, adeda el 14 de agosto, 15 hacemos solicitud con dadep
Recordar tiempos a SDHT para cumplir con observaciones - OCTUBRE 15
Radicación nueva en junio de 2023 - pdte concepto de DADEP
En PR de consolidados
DEVUELTO A SDHT EN ABRIL /2023</t>
  </si>
  <si>
    <t>31.11</t>
  </si>
  <si>
    <t>1-2022-149673</t>
  </si>
  <si>
    <t>2-2023-11590</t>
  </si>
  <si>
    <t>1-2023-16368</t>
  </si>
  <si>
    <t xml:space="preserve">        1-2023-74753</t>
  </si>
  <si>
    <t xml:space="preserve">        1-2023-16368 (ES UNA SOLICITUD DE INFORMACIÓN) del 24 de febrero de 2023
2-2023-11590, (24/02/2023)
1-2022-149673 (13/12/2022)</t>
  </si>
  <si>
    <t>2-2023-69464</t>
  </si>
  <si>
    <t>1-2023-75617 - SDP. DE 2023-10-05</t>
  </si>
  <si>
    <t>Abril 27/23: Se pausa EV por radicación incompleta expediente-No hay segundo radicado</t>
  </si>
  <si>
    <t>1-2019-13202</t>
  </si>
  <si>
    <t>1-2023-74501</t>
  </si>
  <si>
    <t>1-2019-13202 	5 de marzo de 2019
1-2019-13202 del 2019-03-05</t>
  </si>
  <si>
    <t>2-2019-16342 del 2019-03-27</t>
  </si>
  <si>
    <t>2-2023-67038</t>
  </si>
  <si>
    <t>1-2023-27215</t>
  </si>
  <si>
    <t>2-2023-68966 SDHT
1-2023-74501 - SDP- 2023-09-28</t>
  </si>
  <si>
    <t>Oficio No. 2-2019-11016 del 2019-03-04</t>
  </si>
  <si>
    <t>Oficio No. S-2018-340753 / 3431003-2018-1384 del 20/11/2018</t>
  </si>
  <si>
    <t>Oficio No. 2018EE234684 del 2018-10-05</t>
  </si>
  <si>
    <t>Pendiente 29-09-2021</t>
  </si>
  <si>
    <t>----------</t>
  </si>
  <si>
    <t>Se remite para incorporacion del estudio vial a la Ing. Aura Graciela</t>
  </si>
  <si>
    <r>
      <rPr>
        <b/>
        <sz val="9"/>
        <color rgb="FFFF0000"/>
        <rFont val="Calibri"/>
        <family val="2"/>
      </rPr>
      <t xml:space="preserve">Septiembre 2023: chequear tiempos para desistimiento
</t>
    </r>
    <r>
      <rPr>
        <sz val="9"/>
        <color rgb="FF000000"/>
        <rFont val="Calibri"/>
        <family val="2"/>
      </rPr>
      <t>julio (Devuelto a Habitat)</t>
    </r>
  </si>
  <si>
    <t xml:space="preserve">2-2023-35638 </t>
  </si>
  <si>
    <t>1-2023-36722</t>
  </si>
  <si>
    <t>2-2023-35638 - 28/04/2023</t>
  </si>
  <si>
    <r>
      <rPr>
        <sz val="9"/>
        <color rgb="FFFF0000"/>
        <rFont val="Calibri"/>
        <family val="2"/>
      </rPr>
      <t xml:space="preserve">Desarrollo en sector consolidado  </t>
    </r>
    <r>
      <rPr>
        <sz val="9"/>
        <color rgb="FF000000"/>
        <rFont val="Calibri"/>
        <family val="2"/>
      </rPr>
      <t xml:space="preserve">Junio 6/23: PAra devolución. Duda sobre servidumbres - para devolución </t>
    </r>
  </si>
  <si>
    <t>1-2018-74694</t>
  </si>
  <si>
    <t xml:space="preserve">1-2023-74500 </t>
  </si>
  <si>
    <t xml:space="preserve">  1-2018-74694 del 2019-12-31 </t>
  </si>
  <si>
    <t>2-2020-01698 del 2020-01-15
1-2019-83696         24 de diciembre de 2019</t>
  </si>
  <si>
    <t>2-2023-62887</t>
  </si>
  <si>
    <t>1-2023-25861</t>
  </si>
  <si>
    <t>1-2023-74500 SDP, 2023-09-28
2-2023-68965 SDHT, 2023-09-26</t>
  </si>
  <si>
    <t>2-2018-66590 del 2018-10-30 (atender recomendaciones) / nuevo concepto - 2-2019-81429 del 2019-12-05 (hay recomendaciones a la planimetría)</t>
  </si>
  <si>
    <r>
      <rPr>
        <sz val="9"/>
        <color theme="1"/>
        <rFont val="Calibri"/>
        <family val="2"/>
      </rPr>
      <t xml:space="preserve">Oficio No. 2015EE8765 del 21-07-2015 (no cuenta con Acta de Toma de Posesión de transferencia de las zonas de uso público) / </t>
    </r>
    <r>
      <rPr>
        <b/>
        <sz val="9"/>
        <color rgb="FFCC0000"/>
        <rFont val="Calibri"/>
        <family val="2"/>
      </rPr>
      <t>Actualizado Oficio No.  20232010001691 del 05-01-2023</t>
    </r>
  </si>
  <si>
    <t xml:space="preserve">
1-2023-50366 del 2023-06-20, SDHT entrega actualización CT - EEP - Radicado SDP No 2-2022-192449, Radicados SDA Nos. 2022ER332951, 2023IE47250 y 2023IE116994
Oficio No. 2018EE257523 del 2018-11-02 (informa que presenta lotes dentro del corredor ecologico de ronda de la Quebrada Chiguaza y colorado.</t>
  </si>
  <si>
    <t>Se remite para revsión y VºBº de los abogados y que da pendiente de la directriz por parte de la SSPT</t>
  </si>
  <si>
    <t>Pendiente de visita técnica a terreno</t>
  </si>
  <si>
    <t>1-2022-155219</t>
  </si>
  <si>
    <t>1-2022-156541</t>
  </si>
  <si>
    <t>1-2022-156541 de 27/12/2022
1-2022-155219  - Diciembre 23 de 2022
1-2022-156541 - Diciembre 27 de 2022</t>
  </si>
  <si>
    <t>2-2023-07612 
No. Proceso: 2114855 Fecha: 2023-01-21 06:06</t>
  </si>
  <si>
    <t>2-2023-91279  , 18/08/2023
2-2023-07612 
No. Proceso: 2114855 Fecha: 2023-01-21 06:06</t>
  </si>
  <si>
    <t xml:space="preserve">2-2023-91279        </t>
  </si>
  <si>
    <t>1-2023-74876        2262786        2023-10-02</t>
  </si>
  <si>
    <t>2-2023-70075</t>
  </si>
  <si>
    <t>1-2019-66551</t>
  </si>
  <si>
    <t>1-2019-66551 del 2019-09-30</t>
  </si>
  <si>
    <t>2-2019-73593 del 2019-10-30</t>
  </si>
  <si>
    <t>2-2019-65475 del 2019-09-27 (aceptación cartográfica)</t>
  </si>
  <si>
    <t>Oficio No. S-2018-373970 / 341003-2018-1523 del 20 de diciembre de 2018</t>
  </si>
  <si>
    <t>Mediante Oficio No. 2019EE5531 del 30-04-2019, allega el concepto técnico No. CT-8520 del 9/01/2019 (amenaza y riesgo Alto, medio y bajo)</t>
  </si>
  <si>
    <t>Salida: fecha 2022-05-25 / Proceso 1968256</t>
  </si>
  <si>
    <t>Pendiente Auto de Inicio</t>
  </si>
  <si>
    <t>junio en rev. Estudio Vial  entregado DDS</t>
  </si>
  <si>
    <t>1-2019-84383</t>
  </si>
  <si>
    <t>1-2020-03398</t>
  </si>
  <si>
    <t>1-2020-18777</t>
  </si>
  <si>
    <t>1-2020-60947</t>
  </si>
  <si>
    <t>1-2019-84383 del 2019-12-31 / 1-2020-03398 del 2020-01-22 / 1-2020-18777 del 2020-04-30 / 1-2020-60947 del 2020-12-11</t>
  </si>
  <si>
    <t>2-2020-02077 del 2020-01-17 / 2-2020-21867 del 2020-05-13 / 2-2021-00588 del 2021-01-05</t>
  </si>
  <si>
    <t>2-2019-70827 del 2019/10/18 / 2-2020-22955 del 21 de mayo de 2020</t>
  </si>
  <si>
    <t>Oficio No. S-2019-272699 / 3431003-2019-1315 del 19 de septiembre de 2019, informa el estado de las redes dentro del área.</t>
  </si>
  <si>
    <t>Mediante Oficio No. 2019EE20535 del 27 de diciembre del 2019, allega el CT No. 8690 del 15 de octubre de 2019, informando que presenta amenaza y riesgo Alto no mitigabley amenaza y riesgo medio y mediante Oficio No. 2020EE10784 del 29-10-2020, allega el CT-8774 Adenda No. 1 al Concepto Tecnico CTY-8690 de octubre de 2019.</t>
  </si>
  <si>
    <r>
      <rPr>
        <b/>
        <sz val="9"/>
        <color rgb="FFFF0000"/>
        <rFont val="Calibri"/>
        <family val="2"/>
      </rPr>
      <t>Septiembre 2023:</t>
    </r>
    <r>
      <rPr>
        <sz val="9"/>
        <color rgb="FF000000"/>
        <rFont val="Calibri"/>
        <family val="2"/>
      </rPr>
      <t xml:space="preserve"> "2023_08_14_Auto_inicio_El_Tesorito.docx" cargado en drive, asignado a la Abog. Maria Constanza F</t>
    </r>
  </si>
  <si>
    <t>1-2016-62829</t>
  </si>
  <si>
    <t>1-2017-47985</t>
  </si>
  <si>
    <t>1-2019-83697</t>
  </si>
  <si>
    <t>1-2016-62829 del 2016-12-29 / 1-2017-47985 del 2017-08-28/ Nuevo radicado 1-2019-83697 del 2019-12-24</t>
  </si>
  <si>
    <t>2-2017-02786 del 2017-01-25 /2-2017-46950 del 2017-09-04 / 2-2020-01696 del 2020-01-15</t>
  </si>
  <si>
    <t>2-2014-55748 del 15 de diciembre de 2014</t>
  </si>
  <si>
    <t>Mediante oficio No, 34330-2016-2927 / S-2016-274484 del 26/12/2016 / Oficio No. 3431001-S-2021-379001 del 7-12-2021 / Actualiza: Oficio No. 3431001-S-2022-223311 del 17-08-2022, dice: el CT 3431001-S-2021-379001 del 7-12-2021se encuentra vigente hasta 2024.</t>
  </si>
  <si>
    <t>concepto técnico No. CT-8028 del 09 de octubre de 2015 y reemplaza al CT 4284 de 2007 / Soli. Actualiza: 2-2022-83240 del 06-30-2022</t>
  </si>
  <si>
    <t>Oficio No. 2014EE11150 del 26-08-2014, cuenta con acta de toma de posesión 13/1997 y acta de recibo 177/1999 de las zonas de uso público./ Soli. Actualiza: 2-2022-83237 del 06-30-2022</t>
  </si>
  <si>
    <t>Oficio No. 2017EE58567 del 2017-03-28 / Actualización CT Oficio No. 2021EE268740 del 08-12-2021 informan que estan elevando consulta a la Subdirección de Ecosistemas y Ruralidad de esta entidad, para que
 informen sobre la existencia o no de este cuerpo de agua y sus medidas de manejo / Rpta: Oficio No. 2022EE114088 del 2022-05-16 (no afecta componentes de la EEP) / Actualización CT Oficio No. 2022EE180575 del del 2022-07-19. Anexa ficha</t>
  </si>
  <si>
    <t>13 de febrero de 2017, actualizada 11-11-2021.</t>
  </si>
  <si>
    <t>9/03/2018 (verificar por devolución dele xpediente) Pendiente de elaborar nuevamente</t>
  </si>
  <si>
    <t>Radican las observaciones al memorando de juridica relacionado con los espacios públicos de alteración del desarrollo</t>
  </si>
  <si>
    <t>DDS envia a SMI para revisión EV, 14/7/2023</t>
  </si>
  <si>
    <t>RU2/4-21</t>
  </si>
  <si>
    <t>RU2/4-22</t>
  </si>
  <si>
    <t>RU2/4-23</t>
  </si>
  <si>
    <t>RU2/4-25</t>
  </si>
  <si>
    <t>S371/4-06</t>
  </si>
  <si>
    <t>CB21/4-02</t>
  </si>
  <si>
    <t>RU4/4-15</t>
  </si>
  <si>
    <t>S24/4-91</t>
  </si>
  <si>
    <t>SC4/4-03</t>
  </si>
  <si>
    <t>S264/4-12</t>
  </si>
  <si>
    <t>Prioridad Semestro I 2024</t>
  </si>
  <si>
    <t>Acciones 
Julio 17/2024</t>
  </si>
  <si>
    <t>Acciones 
Septiembre 03/2024</t>
  </si>
  <si>
    <t>P6</t>
  </si>
  <si>
    <t>6-En ajustes solicitados por DACJ</t>
  </si>
  <si>
    <t>3-Revisión juridica SMI</t>
  </si>
  <si>
    <t>P9</t>
  </si>
  <si>
    <t>10- Agosto</t>
  </si>
  <si>
    <t>7- Agosto</t>
  </si>
  <si>
    <t>9- Agosto</t>
  </si>
  <si>
    <t>8 - Agosto</t>
  </si>
  <si>
    <t>3.1-Ajustes previo envio a DDS/SPT</t>
  </si>
  <si>
    <t>15- Octubre</t>
  </si>
  <si>
    <t>16- Octubre</t>
  </si>
  <si>
    <t>P3</t>
  </si>
  <si>
    <t>P2</t>
  </si>
  <si>
    <t>P4</t>
  </si>
  <si>
    <t>NO VIABLE</t>
  </si>
  <si>
    <t>P5</t>
  </si>
  <si>
    <t>18- Octubre</t>
  </si>
  <si>
    <t>17- Octubre</t>
  </si>
  <si>
    <t>5-Revisión Subsecretaria Juridica</t>
  </si>
  <si>
    <t>4-Revisión DDS/SPT</t>
  </si>
  <si>
    <t>P7</t>
  </si>
  <si>
    <t>P8</t>
  </si>
  <si>
    <t>3.1-Ajustes previo envio a SPT</t>
  </si>
  <si>
    <t>El Tesorito I  B</t>
  </si>
  <si>
    <t>P10</t>
  </si>
  <si>
    <t>P12</t>
  </si>
  <si>
    <t>PUBLICACIÓN?</t>
  </si>
  <si>
    <t>P1</t>
  </si>
  <si>
    <t>P11</t>
  </si>
  <si>
    <t>P13</t>
  </si>
  <si>
    <t>Observacion</t>
  </si>
  <si>
    <t>2024-2028 P</t>
  </si>
  <si>
    <t>rio bogota</t>
  </si>
  <si>
    <t>2024-2028 III</t>
  </si>
  <si>
    <t>2024-2028 II</t>
  </si>
  <si>
    <t>En evaluación-sin priorizar PD</t>
  </si>
  <si>
    <t>no priorizado</t>
  </si>
  <si>
    <t>Valores</t>
  </si>
  <si>
    <t>Total Suma de Área (HA)</t>
  </si>
  <si>
    <t>Total Cuenta de Nombre Desarrollo Informal</t>
  </si>
  <si>
    <t>Suma de Área (HA)</t>
  </si>
  <si>
    <t>Cuenta de Nombre Desarrollo Informal</t>
  </si>
  <si>
    <t>Meta SMI:</t>
  </si>
  <si>
    <t>Población aproximada</t>
  </si>
  <si>
    <t>S238/4-05</t>
  </si>
  <si>
    <t>SAGRADA FAMILIA II SECTOR</t>
  </si>
  <si>
    <t>SC17/4-02</t>
  </si>
  <si>
    <t>TUNA ALTA I</t>
  </si>
  <si>
    <t>S209/4-26</t>
  </si>
  <si>
    <t>VILLA ANDREA</t>
  </si>
  <si>
    <t>F371/4-00</t>
  </si>
  <si>
    <t>LA MORENA III</t>
  </si>
  <si>
    <t>US302/4-03</t>
  </si>
  <si>
    <t>S534/4-04</t>
  </si>
  <si>
    <t>SC60/4-01</t>
  </si>
  <si>
    <t>EL TRIANGULO</t>
  </si>
  <si>
    <t>LA ESTACION ANDALUCIA II</t>
  </si>
  <si>
    <t>B51/4-01</t>
  </si>
  <si>
    <t>LA ISLA BARRIO EL PARAISO</t>
  </si>
  <si>
    <t>CH43/4-00</t>
  </si>
  <si>
    <t>EL RECUERDO III</t>
  </si>
  <si>
    <t>B146/4-06</t>
  </si>
  <si>
    <t>MADRID II</t>
  </si>
  <si>
    <t>RU57/4-00</t>
  </si>
  <si>
    <t>SC96/4-00</t>
  </si>
  <si>
    <t>US36/4-07</t>
  </si>
  <si>
    <t>SATURNO I</t>
  </si>
  <si>
    <t>F146/4-01</t>
  </si>
  <si>
    <t>VILLA CLEMENCIA</t>
  </si>
  <si>
    <t>US43/4-13</t>
  </si>
  <si>
    <t>B224/4-07</t>
  </si>
  <si>
    <t>AGUAS CLARAS</t>
  </si>
  <si>
    <t>LA PAZ PLAN V</t>
  </si>
  <si>
    <t>B224/4-20</t>
  </si>
  <si>
    <t>LA PAZ SAN IGNACIO II</t>
  </si>
  <si>
    <t>VILLA DEL CERRO</t>
  </si>
  <si>
    <t>CH42/4-01</t>
  </si>
  <si>
    <t>ATENAS SUR ORIENTAL IV SECTOR</t>
  </si>
  <si>
    <t>LOTE 95A ANEXO SORATAMA</t>
  </si>
  <si>
    <t>U72/4-04</t>
  </si>
  <si>
    <t>SAN BLAS II SECTOR I</t>
  </si>
  <si>
    <t>SC7/4-10</t>
  </si>
  <si>
    <t>SC29/4-12</t>
  </si>
  <si>
    <t>LINTERAMA III</t>
  </si>
  <si>
    <t>E64/4-00</t>
  </si>
  <si>
    <t>BOSQUES DE SAN ANTONIO II</t>
  </si>
  <si>
    <t>SAN JUAN BAUTISTA</t>
  </si>
  <si>
    <t>LA PLAYA I SECTOR</t>
  </si>
  <si>
    <t>CB18/4-02</t>
  </si>
  <si>
    <t>S351/4-00</t>
  </si>
  <si>
    <t>LAS FLORES II</t>
  </si>
  <si>
    <t>US308/4-01</t>
  </si>
  <si>
    <t>ALTAMIRA 2010</t>
  </si>
  <si>
    <t>S54/4-05</t>
  </si>
  <si>
    <t>TESORO SAN MARCOS ALTO</t>
  </si>
  <si>
    <t>CB23/4-02</t>
  </si>
  <si>
    <t>SAN MANUEL 2 SECTOR</t>
  </si>
  <si>
    <t>SC241/4-01</t>
  </si>
  <si>
    <t>VILLA AURORA</t>
  </si>
  <si>
    <t>SC30/4-06</t>
  </si>
  <si>
    <t>E26/4-18</t>
  </si>
  <si>
    <t>ESPERANZA III</t>
  </si>
  <si>
    <t>TESORO TESORITO</t>
  </si>
  <si>
    <t>CB6/4-4</t>
  </si>
  <si>
    <t>SC326/4-02</t>
  </si>
  <si>
    <t>LOS NARANJOS (EL CODITO)</t>
  </si>
  <si>
    <t>U298/4-15</t>
  </si>
  <si>
    <t>GUADUAL II</t>
  </si>
  <si>
    <t>BONANZA SUR</t>
  </si>
  <si>
    <t>CB69/4-19</t>
  </si>
  <si>
    <t>CALVO SUR II</t>
  </si>
  <si>
    <t>SC20/4-01</t>
  </si>
  <si>
    <t>VILLA NEIRA</t>
  </si>
  <si>
    <t>SC60/4-00</t>
  </si>
  <si>
    <t>SC40/4-10</t>
  </si>
  <si>
    <t>EL BOSQUE DE BOSA II</t>
  </si>
  <si>
    <t>B57/4-00</t>
  </si>
  <si>
    <t>B313/4-04</t>
  </si>
  <si>
    <t>ARBOLEDA (ANTES ARBOLEDA SUR 2)</t>
  </si>
  <si>
    <t>RU7/4-08</t>
  </si>
  <si>
    <t>BUENAVISTA II SECTOR</t>
  </si>
  <si>
    <t>BOSA CENTRO I</t>
  </si>
  <si>
    <t>B253/4-01</t>
  </si>
  <si>
    <t>U258/4-06</t>
  </si>
  <si>
    <t>BUENOS AIRES 3</t>
  </si>
  <si>
    <t>SC794/4-03</t>
  </si>
  <si>
    <t>S386/4-00</t>
  </si>
  <si>
    <t>JIMENEZ DE QUESADA CENTRO</t>
  </si>
  <si>
    <t>B101/4-00</t>
  </si>
  <si>
    <t>LA CECILIA</t>
  </si>
  <si>
    <t>SC12/4-03</t>
  </si>
  <si>
    <t>SAN MIGUEL EL CEDRO</t>
  </si>
  <si>
    <t>S48/4-00</t>
  </si>
  <si>
    <t>CB64/4-00</t>
  </si>
  <si>
    <t>RINCON SANTO I</t>
  </si>
  <si>
    <t>F29/4-02</t>
  </si>
  <si>
    <t>B200/4-09</t>
  </si>
  <si>
    <t>BOSA LA INDEPENDENCIA III SECTOR</t>
  </si>
  <si>
    <t>B201/4-00</t>
  </si>
  <si>
    <t>TORCOROMA I</t>
  </si>
  <si>
    <t>F161/4-03</t>
  </si>
  <si>
    <t>EL LLANO SECTOR FANDIÑO I</t>
  </si>
  <si>
    <t>B192/4-07</t>
  </si>
  <si>
    <t>CB65/4-25</t>
  </si>
  <si>
    <t>LA CABAÑA EL VATICANO</t>
  </si>
  <si>
    <t>B56/4-03</t>
  </si>
  <si>
    <t>NUEVA LITUANIA</t>
  </si>
  <si>
    <t>E230/4-00</t>
  </si>
  <si>
    <t>K50/4-03</t>
  </si>
  <si>
    <t>LA DULZURA 2</t>
  </si>
  <si>
    <t>FISCALA BUENAVISTA</t>
  </si>
  <si>
    <t>US231/4-09</t>
  </si>
  <si>
    <t>NUEVA GRANADA II</t>
  </si>
  <si>
    <t>B107/4-04</t>
  </si>
  <si>
    <t>VERSALLES INTERNACIONAL</t>
  </si>
  <si>
    <t>F64/4-03</t>
  </si>
  <si>
    <t>B98/4-06</t>
  </si>
  <si>
    <t>VILLA CAROLINA II SECTOR</t>
  </si>
  <si>
    <t>VILLA SONIA II SECTOR</t>
  </si>
  <si>
    <t>B35/4-12</t>
  </si>
  <si>
    <t>HOLANDA IV SECTOR</t>
  </si>
  <si>
    <t>B264/4-22</t>
  </si>
  <si>
    <t>BOSA NOVA III</t>
  </si>
  <si>
    <t>B62/4-00</t>
  </si>
  <si>
    <t>NUEVA GRANADA I</t>
  </si>
  <si>
    <t>B107/4-4</t>
  </si>
  <si>
    <t>B13/4-07</t>
  </si>
  <si>
    <t>ARGELIA RENACIMIENTO</t>
  </si>
  <si>
    <t>B272/4-00</t>
  </si>
  <si>
    <t>VILLA ELISA PARTE ALTA</t>
  </si>
  <si>
    <t>S236/4-04</t>
  </si>
  <si>
    <t>HORTELANOS DEL DANUBIO I</t>
  </si>
  <si>
    <t>B322/4-05</t>
  </si>
  <si>
    <t>RU1/4-08</t>
  </si>
  <si>
    <t>B51/4-08</t>
  </si>
  <si>
    <t>CB47/4-03</t>
  </si>
  <si>
    <t>LA PLAYA II SECTOR</t>
  </si>
  <si>
    <t>CB18/4-03</t>
  </si>
  <si>
    <t>BRASIL 2-9</t>
  </si>
  <si>
    <t>B52/4-00</t>
  </si>
  <si>
    <t>K30/4-07</t>
  </si>
  <si>
    <t>E213/4-17</t>
  </si>
  <si>
    <t>AZUCENA I</t>
  </si>
  <si>
    <t>B98/4-05</t>
  </si>
  <si>
    <t>S212/4-06</t>
  </si>
  <si>
    <t>MIRADOR PARADERO</t>
  </si>
  <si>
    <t>CB9/4-00</t>
  </si>
  <si>
    <t>ARAUQUITA</t>
  </si>
  <si>
    <t>BOGOTÁ SUR LA ESPERANZA I</t>
  </si>
  <si>
    <t>CB225/4-00</t>
  </si>
  <si>
    <t>CB4/4-22</t>
  </si>
  <si>
    <t>E213/4-18</t>
  </si>
  <si>
    <t>S132/4-05</t>
  </si>
  <si>
    <t>B322/4-04</t>
  </si>
  <si>
    <t>SC29/4-13</t>
  </si>
  <si>
    <t>LA ESTANZUELA III</t>
  </si>
  <si>
    <t>B340/4-18</t>
  </si>
  <si>
    <t>LA FLORIDA I SECTOR</t>
  </si>
  <si>
    <t>E71/4-03</t>
  </si>
  <si>
    <t>E213/4-24</t>
  </si>
  <si>
    <t>US119/4-01</t>
  </si>
  <si>
    <t>US63/4-20</t>
  </si>
  <si>
    <t>B51/4-10</t>
  </si>
  <si>
    <t>VILLA GLADYS IV SECTOR</t>
  </si>
  <si>
    <t>E214/4-05</t>
  </si>
  <si>
    <t>TUNA BAJA SEGUNDO SECTOR</t>
  </si>
  <si>
    <t>S51/4-24</t>
  </si>
  <si>
    <t>JUAN REY LA FLORA</t>
  </si>
  <si>
    <t>US30/4-00</t>
  </si>
  <si>
    <t>LA NUEVA ESTACIÓN</t>
  </si>
  <si>
    <t>B51/4-09</t>
  </si>
  <si>
    <t>US284/4-01</t>
  </si>
  <si>
    <t>US199/4-00</t>
  </si>
  <si>
    <t>F284/4-07</t>
  </si>
  <si>
    <t>LA VEGUITA III</t>
  </si>
  <si>
    <t>B360/4-01</t>
  </si>
  <si>
    <t>UNIR II</t>
  </si>
  <si>
    <t>S24/4-92</t>
  </si>
  <si>
    <t>SAN BENITO BELLO</t>
  </si>
  <si>
    <t>B225/4-16</t>
  </si>
  <si>
    <t>RESERVA DE CANTALEJO</t>
  </si>
  <si>
    <t>S7/4-17</t>
  </si>
  <si>
    <t>SALITRE SUBA 2A</t>
  </si>
  <si>
    <t>S271/4-24</t>
  </si>
  <si>
    <t>B264/4-23</t>
  </si>
  <si>
    <t>B355/4-10</t>
  </si>
  <si>
    <t>SC10/4-17</t>
  </si>
  <si>
    <t>SALITRE SUBA 2-B</t>
  </si>
  <si>
    <t>S271/4-23</t>
  </si>
  <si>
    <t>S24/4-90</t>
  </si>
  <si>
    <t>TUNA BAJA LA FORTUNA</t>
  </si>
  <si>
    <t>S51/4-25</t>
  </si>
  <si>
    <t>RU11/4-03</t>
  </si>
  <si>
    <t>GOVAROBA II</t>
  </si>
  <si>
    <t>B33/4-16</t>
  </si>
  <si>
    <t>EL ANHELO I</t>
  </si>
  <si>
    <t>B350/4-14</t>
  </si>
  <si>
    <t>U65/4-39</t>
  </si>
  <si>
    <t>K361/4-01</t>
  </si>
  <si>
    <t>E213/4-25</t>
  </si>
  <si>
    <t>PRIMAVERA 2</t>
  </si>
  <si>
    <t>CB67/4-00</t>
  </si>
  <si>
    <t>S615/4-03</t>
  </si>
  <si>
    <t>BRASIL II SECTOR III ETAPA</t>
  </si>
  <si>
    <t>B33/4-15</t>
  </si>
  <si>
    <t>S209/4-34</t>
  </si>
  <si>
    <t>S209/4-37</t>
  </si>
  <si>
    <t>K28/4-13</t>
  </si>
  <si>
    <t>S157/4-32</t>
  </si>
  <si>
    <t>EDÉN SECTOR EL PARAISO</t>
  </si>
  <si>
    <t>EL TESORITO IB</t>
  </si>
  <si>
    <t>EL TESORITO I  A</t>
  </si>
  <si>
    <t>MEISSEN I</t>
  </si>
  <si>
    <t>Desarrollos legalizados en el período 2016 - 2023</t>
  </si>
  <si>
    <t>DESARROLLO</t>
  </si>
  <si>
    <t xml:space="preserve">LOCALIDAD </t>
  </si>
  <si>
    <t>ACTO
ADMITIVO</t>
  </si>
  <si>
    <t>FECHA.</t>
  </si>
  <si>
    <t>PLANO No.</t>
  </si>
  <si>
    <t>AREA TOTAL 
(Has)</t>
  </si>
  <si>
    <t>LOTES</t>
  </si>
  <si>
    <t>POBLACIÓN
ESTIMADA*</t>
  </si>
  <si>
    <t>MANZANAS SIN ESTRATO
SOCIOECONÓMICO</t>
  </si>
  <si>
    <t>MANZANAS ESTRATO 1</t>
  </si>
  <si>
    <t>MANZANAS ESTRATO 2</t>
  </si>
  <si>
    <t>MANZANAS ESTRATO 3</t>
  </si>
  <si>
    <t>MANZANAS ESTRATO 4</t>
  </si>
  <si>
    <t>MANZANAS ESTRATO 5</t>
  </si>
  <si>
    <t>MANZANAS ESTRATO 6</t>
  </si>
  <si>
    <t>ARAUQUITA II</t>
  </si>
  <si>
    <t>Usaquén</t>
  </si>
  <si>
    <t>Resolución 1633</t>
  </si>
  <si>
    <t>DIC-29-2015</t>
  </si>
  <si>
    <t>Resolución 1632</t>
  </si>
  <si>
    <t>Chapinero</t>
  </si>
  <si>
    <t>Resolución 1630</t>
  </si>
  <si>
    <t xml:space="preserve">EL BALCONCITO </t>
  </si>
  <si>
    <t>Santa Fe</t>
  </si>
  <si>
    <t>Resolución 1287</t>
  </si>
  <si>
    <t>NOV-4-2015</t>
  </si>
  <si>
    <t>San Cristóbal</t>
  </si>
  <si>
    <t>Resolución 0715</t>
  </si>
  <si>
    <t>JUN-23-2015</t>
  </si>
  <si>
    <t>SC104/4-04</t>
  </si>
  <si>
    <t>CALVO SUR (LAGALLERA)</t>
  </si>
  <si>
    <t>Resolución 1261</t>
  </si>
  <si>
    <t>OCT-2-2015</t>
  </si>
  <si>
    <t>Resolución 1419</t>
  </si>
  <si>
    <t>NOV-30-2015</t>
  </si>
  <si>
    <t>SC 50/4-05</t>
  </si>
  <si>
    <t>Resolución 1433</t>
  </si>
  <si>
    <t>DIC-3-2015</t>
  </si>
  <si>
    <t>Resolución 1566</t>
  </si>
  <si>
    <t>DIC-18-2015</t>
  </si>
  <si>
    <t>Resolución 1567</t>
  </si>
  <si>
    <t>SC42/4-00, 01 Y 02</t>
  </si>
  <si>
    <t>LOS LAURELES SUR ORIENTAL PRIMER SECTOR</t>
  </si>
  <si>
    <t>Resolución 1669</t>
  </si>
  <si>
    <t>DIC-30-2015</t>
  </si>
  <si>
    <t>SC12/4-01 Y 02</t>
  </si>
  <si>
    <t>SAN BERNARDO II</t>
  </si>
  <si>
    <t>Resolución 0714</t>
  </si>
  <si>
    <t>Bosa</t>
  </si>
  <si>
    <t>Resolución 1631</t>
  </si>
  <si>
    <t>Resolución 1420</t>
  </si>
  <si>
    <t>Resolución 1634</t>
  </si>
  <si>
    <t>Resolución 1565</t>
  </si>
  <si>
    <t>Resolución 1288</t>
  </si>
  <si>
    <t>Resolución 1453</t>
  </si>
  <si>
    <t>DIC-7-2015</t>
  </si>
  <si>
    <t>Resolución 1604</t>
  </si>
  <si>
    <t>DIC-23-2015</t>
  </si>
  <si>
    <t>Fontibón</t>
  </si>
  <si>
    <t>Resolución 1564</t>
  </si>
  <si>
    <t>Resolución 1605</t>
  </si>
  <si>
    <t>Resolución 1635</t>
  </si>
  <si>
    <t xml:space="preserve">CENTRO 11 SUBA EL ORAL </t>
  </si>
  <si>
    <t>Suba</t>
  </si>
  <si>
    <t>Resolución 1636</t>
  </si>
  <si>
    <t>PRADO PINZÓN IV</t>
  </si>
  <si>
    <t xml:space="preserve">Resolución 1454 </t>
  </si>
  <si>
    <t>DIC-07-2015</t>
  </si>
  <si>
    <t>Ciudad Bolívar</t>
  </si>
  <si>
    <t>Resolución 0219</t>
  </si>
  <si>
    <t>MAR-3-2015</t>
  </si>
  <si>
    <t>Resolución 0220</t>
  </si>
  <si>
    <t>MAR-2-2015</t>
  </si>
  <si>
    <t>ESTRELLA TURQUIA 2 SECTOR</t>
  </si>
  <si>
    <t>Resolución 0763</t>
  </si>
  <si>
    <t>JUL-2-2015</t>
  </si>
  <si>
    <t>TOTAL 2015</t>
  </si>
  <si>
    <t xml:space="preserve"> Resolución1798</t>
  </si>
  <si>
    <t>DIC-07-2016</t>
  </si>
  <si>
    <t xml:space="preserve">San Cristóbal </t>
  </si>
  <si>
    <t>Resolución 1510</t>
  </si>
  <si>
    <t>OCT-21-2016</t>
  </si>
  <si>
    <t>Resolución 1610</t>
  </si>
  <si>
    <t>NOV-04-2016</t>
  </si>
  <si>
    <t>Resolución 1878</t>
  </si>
  <si>
    <t>DIC-27-2016</t>
  </si>
  <si>
    <t>SC326/4-03</t>
  </si>
  <si>
    <t>BOSA LA ESTACIÓN I</t>
  </si>
  <si>
    <t>Resolución 0575</t>
  </si>
  <si>
    <t>ABR-26-2016</t>
  </si>
  <si>
    <t>LA CONCEPCIÓN IV</t>
  </si>
  <si>
    <t>OCT-31-2016</t>
  </si>
  <si>
    <t>SAN PABLO II SECTOR</t>
  </si>
  <si>
    <t>Resolución 1886</t>
  </si>
  <si>
    <t>DIC-28-2016</t>
  </si>
  <si>
    <t>Resolución 1889</t>
  </si>
  <si>
    <t>Resolución 1892</t>
  </si>
  <si>
    <t>Resolución 1893</t>
  </si>
  <si>
    <t>JIMÉNEZ DE QUESADA III</t>
  </si>
  <si>
    <t>Resolución 1894</t>
  </si>
  <si>
    <t>Resolución 1116</t>
  </si>
  <si>
    <t>AGO-1-2016</t>
  </si>
  <si>
    <t xml:space="preserve"> Resolución 1890</t>
  </si>
  <si>
    <t>RINCÓN SECTOR ESCUELA I</t>
  </si>
  <si>
    <t>Resolución 1891</t>
  </si>
  <si>
    <t>SAN LUÍS LA COLMENA</t>
  </si>
  <si>
    <t>TOTAL 2016</t>
  </si>
  <si>
    <t>Resolución 1411</t>
  </si>
  <si>
    <t>AGO-18-2017</t>
  </si>
  <si>
    <t>U258/4-08 y 09</t>
  </si>
  <si>
    <t>Resolución 426</t>
  </si>
  <si>
    <t>MAR-31-2017</t>
  </si>
  <si>
    <t>Resolución 652</t>
  </si>
  <si>
    <t>MAY-11-2017</t>
  </si>
  <si>
    <t>QUINDÍO LA ESMERALDA</t>
  </si>
  <si>
    <t>Resolución 800</t>
  </si>
  <si>
    <t>MAY-31-2017</t>
  </si>
  <si>
    <t>Resolución 1414</t>
  </si>
  <si>
    <t>Resolución 2146</t>
  </si>
  <si>
    <t>DIC-29-2017</t>
  </si>
  <si>
    <t>Resolución 1042</t>
  </si>
  <si>
    <t>JUN-29-2017</t>
  </si>
  <si>
    <t>Resolución 1515</t>
  </si>
  <si>
    <t>SEP-08-2017</t>
  </si>
  <si>
    <t xml:space="preserve"> Resolución 1516</t>
  </si>
  <si>
    <t>Kennedy</t>
  </si>
  <si>
    <t>Resolución 1514</t>
  </si>
  <si>
    <t>LA CABAÑA FONTIBÓN</t>
  </si>
  <si>
    <t>Resolución 799</t>
  </si>
  <si>
    <t>F152/4-00 y 01</t>
  </si>
  <si>
    <t>Resolución 801</t>
  </si>
  <si>
    <t>F13/400</t>
  </si>
  <si>
    <t>Engativá</t>
  </si>
  <si>
    <t>SEP-09-2017</t>
  </si>
  <si>
    <t>ENGATIVÁ-PUEBLO NUEVO I</t>
  </si>
  <si>
    <t>Resolución 1849</t>
  </si>
  <si>
    <t>OCT-30-2017</t>
  </si>
  <si>
    <t>Resolución 425</t>
  </si>
  <si>
    <t>RINCÓN SECTOR EL CONDOR</t>
  </si>
  <si>
    <t>Resolución 974</t>
  </si>
  <si>
    <t>JUN-20-2017</t>
  </si>
  <si>
    <t>SANTA BARBARA TIBABUYES</t>
  </si>
  <si>
    <t>Resolución 1394</t>
  </si>
  <si>
    <t>AGO-17-2017</t>
  </si>
  <si>
    <t>Resolución 1412</t>
  </si>
  <si>
    <t>Resolución 973</t>
  </si>
  <si>
    <t>SAN JOAQUÍN DEL VATICANO SECTOR EL CARRIZAL</t>
  </si>
  <si>
    <t>Resolución 1410</t>
  </si>
  <si>
    <t>Resolución 1413</t>
  </si>
  <si>
    <t>Total 2017</t>
  </si>
  <si>
    <t>ENE-12-2018</t>
  </si>
  <si>
    <t>BUENA VISTA SUR ORIENTAL II</t>
  </si>
  <si>
    <t>ABR-27-2018</t>
  </si>
  <si>
    <t>EL RECODO REPUBLICA DE CANADÁ</t>
  </si>
  <si>
    <t>1481</t>
  </si>
  <si>
    <t>OCT-11-2018</t>
  </si>
  <si>
    <t>BUENAVISTA SURORIENTAL UN PUNTO</t>
  </si>
  <si>
    <t>1543</t>
  </si>
  <si>
    <t>OCT-19-2018</t>
  </si>
  <si>
    <t>REPUBLICA CANADÁ III</t>
  </si>
  <si>
    <t>1857</t>
  </si>
  <si>
    <t>DIC-21-2018</t>
  </si>
  <si>
    <t>1778</t>
  </si>
  <si>
    <t>DIC-10-2018</t>
  </si>
  <si>
    <t>1856</t>
  </si>
  <si>
    <t>1058</t>
  </si>
  <si>
    <t>JUL-19-2018</t>
  </si>
  <si>
    <t>1059</t>
  </si>
  <si>
    <t>1374</t>
  </si>
  <si>
    <t>SEP-21-2018</t>
  </si>
  <si>
    <t>HORTELANOS DE ESCOCIA I</t>
  </si>
  <si>
    <t>1402</t>
  </si>
  <si>
    <t>SEP-27-2018</t>
  </si>
  <si>
    <t>1858</t>
  </si>
  <si>
    <t>1859</t>
  </si>
  <si>
    <t>RINCÓN LA IGUALDAD</t>
  </si>
  <si>
    <t>1731</t>
  </si>
  <si>
    <t>NOV-29-2018</t>
  </si>
  <si>
    <t>DIC-28-2018</t>
  </si>
  <si>
    <t>F184/4-06</t>
  </si>
  <si>
    <t>ENGATIVÁ EL TRIANGULO</t>
  </si>
  <si>
    <t>Engativa</t>
  </si>
  <si>
    <t>MAY-21-2018</t>
  </si>
  <si>
    <t>E323/4-02</t>
  </si>
  <si>
    <t>SECTOR SAN JOSÉ I</t>
  </si>
  <si>
    <t>JAPÓN FRONTERA</t>
  </si>
  <si>
    <t>1908</t>
  </si>
  <si>
    <t>Rafael Uribe</t>
  </si>
  <si>
    <t>ABR-30-2018</t>
  </si>
  <si>
    <t>1542</t>
  </si>
  <si>
    <t>1907</t>
  </si>
  <si>
    <t>Total 2018</t>
  </si>
  <si>
    <t>VILLA ÁNGELICA-CANADÁ LA GUIRA</t>
  </si>
  <si>
    <t>3076</t>
  </si>
  <si>
    <t>DIC-31-2019</t>
  </si>
  <si>
    <t>LAS MERCEDES 2</t>
  </si>
  <si>
    <t xml:space="preserve">Usme </t>
  </si>
  <si>
    <t>2479</t>
  </si>
  <si>
    <t>NOV-19-2019</t>
  </si>
  <si>
    <t>RINCÓN DEL BULEVAR</t>
  </si>
  <si>
    <t>3071</t>
  </si>
  <si>
    <t>MONTEBLANCO PARTE B</t>
  </si>
  <si>
    <t>3072</t>
  </si>
  <si>
    <t>MAY-27-2019</t>
  </si>
  <si>
    <t>JUN-27-2019</t>
  </si>
  <si>
    <t>1704</t>
  </si>
  <si>
    <t>AGO-30-2019</t>
  </si>
  <si>
    <t>1706</t>
  </si>
  <si>
    <t>2174</t>
  </si>
  <si>
    <t>OCT-22-2019</t>
  </si>
  <si>
    <t>RUBÍ SAN BERNARDINO</t>
  </si>
  <si>
    <t>2266</t>
  </si>
  <si>
    <t>NOV-01-2019</t>
  </si>
  <si>
    <t>ARGELIA RENACER</t>
  </si>
  <si>
    <t>2471</t>
  </si>
  <si>
    <t>LA ESTACIÓN</t>
  </si>
  <si>
    <t>3031</t>
  </si>
  <si>
    <t>DIC-27/2019</t>
  </si>
  <si>
    <t>3034</t>
  </si>
  <si>
    <t>JUN-20-2019</t>
  </si>
  <si>
    <t>1702</t>
  </si>
  <si>
    <t>E224/4-38 al 41</t>
  </si>
  <si>
    <t>1703</t>
  </si>
  <si>
    <t>SECTOR GRANJAS EL DORADO</t>
  </si>
  <si>
    <t>2247</t>
  </si>
  <si>
    <t>OCT-30-2019</t>
  </si>
  <si>
    <t>3035</t>
  </si>
  <si>
    <t>SAN CAYETANO SECTOR PARIS</t>
  </si>
  <si>
    <t>3037</t>
  </si>
  <si>
    <t>F100/4-3</t>
  </si>
  <si>
    <t>3075</t>
  </si>
  <si>
    <t>3033</t>
  </si>
  <si>
    <t>3036</t>
  </si>
  <si>
    <t>0,39</t>
  </si>
  <si>
    <t>3070</t>
  </si>
  <si>
    <t>DIC-31/2019</t>
  </si>
  <si>
    <t>0,49</t>
  </si>
  <si>
    <t>CIUDAD JARDÍN NORTE C</t>
  </si>
  <si>
    <t>3073</t>
  </si>
  <si>
    <t>0,17</t>
  </si>
  <si>
    <t>3074</t>
  </si>
  <si>
    <t>0,10</t>
  </si>
  <si>
    <t>PRÍNCIPE DE BOCHICA II</t>
  </si>
  <si>
    <t>1705</t>
  </si>
  <si>
    <t>2478</t>
  </si>
  <si>
    <t>PRÍNCIPE DE BOCHICA ALTO</t>
  </si>
  <si>
    <t>3032</t>
  </si>
  <si>
    <t>BOGOTÁ CASTILLO GRANDE</t>
  </si>
  <si>
    <t xml:space="preserve">Ciudad Bolivar </t>
  </si>
  <si>
    <t>2206</t>
  </si>
  <si>
    <t>OCT-25-2019</t>
  </si>
  <si>
    <t>2246</t>
  </si>
  <si>
    <t>Total 2019</t>
  </si>
  <si>
    <t>0331</t>
  </si>
  <si>
    <t>FEB-20-2020</t>
  </si>
  <si>
    <t>DIC-21-2020</t>
  </si>
  <si>
    <t>DIC-31-2020</t>
  </si>
  <si>
    <t>BRASIL EL LAGO</t>
  </si>
  <si>
    <t>BELÉN EL EDÉN II A</t>
  </si>
  <si>
    <t>Total 2020</t>
  </si>
  <si>
    <t>0004</t>
  </si>
  <si>
    <t>ENE-05-2021</t>
  </si>
  <si>
    <t>2191</t>
  </si>
  <si>
    <t>DIC 21 2021</t>
  </si>
  <si>
    <t>US245/4-05</t>
  </si>
  <si>
    <t>1769</t>
  </si>
  <si>
    <t>OCT  29 2021</t>
  </si>
  <si>
    <t>2289</t>
  </si>
  <si>
    <t>DIC 31 2021</t>
  </si>
  <si>
    <t>S245/4-05</t>
  </si>
  <si>
    <t>Total 2021</t>
  </si>
  <si>
    <t>1183</t>
  </si>
  <si>
    <t>JUL-29-2022</t>
  </si>
  <si>
    <t>0.93</t>
  </si>
  <si>
    <t>SEP-19-2022</t>
  </si>
  <si>
    <t>1008</t>
  </si>
  <si>
    <t>JUN-30-2022</t>
  </si>
  <si>
    <t>0753</t>
  </si>
  <si>
    <t>MAY-13-2022</t>
  </si>
  <si>
    <t>TORTIGUA CRA 126A CALLE 61</t>
  </si>
  <si>
    <t>1900</t>
  </si>
  <si>
    <t>OCT-28-2022</t>
  </si>
  <si>
    <t>E201/4-12</t>
  </si>
  <si>
    <t xml:space="preserve">Suba </t>
  </si>
  <si>
    <t>0321</t>
  </si>
  <si>
    <t>MAR 01 2022</t>
  </si>
  <si>
    <t>0752</t>
  </si>
  <si>
    <t>Toral 2022</t>
  </si>
  <si>
    <t xml:space="preserve">296/4-06 y 07 </t>
  </si>
  <si>
    <t xml:space="preserve">US245/4-03 </t>
  </si>
  <si>
    <t xml:space="preserve">B224/4-21 </t>
  </si>
  <si>
    <t>RINCÓN CAMPESTRE</t>
  </si>
  <si>
    <t xml:space="preserve">B48/4-08 </t>
  </si>
  <si>
    <t>VILLAS DE CHICALÁ</t>
  </si>
  <si>
    <t>B278/4-08</t>
  </si>
  <si>
    <t xml:space="preserve">PORTAL DE CALI </t>
  </si>
  <si>
    <t xml:space="preserve">B322/4-06 </t>
  </si>
  <si>
    <t>ALQUERÍA LA FRAGUA II</t>
  </si>
  <si>
    <t xml:space="preserve">B8/4-27 </t>
  </si>
  <si>
    <t>FUNDACIÓN PERPETUO SOCORRO</t>
  </si>
  <si>
    <t>S 51/4-26</t>
  </si>
  <si>
    <t>S-568/4</t>
  </si>
  <si>
    <t xml:space="preserve">S371/4-05 </t>
  </si>
  <si>
    <t>S561/4/-10</t>
  </si>
  <si>
    <t>RU 19/4-01</t>
  </si>
  <si>
    <t>Total 2023</t>
  </si>
  <si>
    <t>DIC-24-2024</t>
  </si>
  <si>
    <t>DIC-31-2024</t>
  </si>
  <si>
    <t>ABR-05/2024</t>
  </si>
  <si>
    <t>OCT-18-2024</t>
  </si>
  <si>
    <t>NOV-15-2024</t>
  </si>
  <si>
    <t>DIC-4-2024</t>
  </si>
  <si>
    <t>RU2/4-24,</t>
  </si>
  <si>
    <t>TOTAL 2024</t>
  </si>
  <si>
    <t>ENE-10-2025</t>
  </si>
  <si>
    <t>TOTAL 2025</t>
  </si>
  <si>
    <t>TOTAL 2015-2025</t>
  </si>
  <si>
    <t>* La población se brinda con base en cálculos obtenidos de considerar 4,8 personas por lote. En consecuencia, es un dato estimado.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</si>
</sst>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4">
    <numFmt numFmtId="43" formatCode="_-* #,##0.00_-;\-* #,##0.00_-;_-* &quot;-&quot;??_-;_-@_-"/>
    <numFmt numFmtId="164" formatCode="d/m/yyyy"/>
    <numFmt numFmtId="165" formatCode="#,##0.0"/>
    <numFmt numFmtId="166" formatCode="0.0"/>
    <numFmt numFmtId="167" formatCode="dd/mm/yy"/>
    <numFmt numFmtId="168" formatCode="d&quot; de &quot;mmmm&quot; de &quot;yyyy"/>
    <numFmt numFmtId="169" formatCode="yyyy\-mm\-dd"/>
    <numFmt numFmtId="170" formatCode="yyyy"/>
    <numFmt numFmtId="171" formatCode="d&quot; de &quot;mmmm\ yyyy"/>
    <numFmt numFmtId="172" formatCode="[$-C0A]d\ &quot;de&quot;\ mmmm\ &quot;de&quot;\ yyyy;@"/>
    <numFmt numFmtId="173" formatCode="[$-C0A]dd\-mmm\-yy;@"/>
    <numFmt numFmtId="174" formatCode="[$-240A]d&quot; de &quot;mmmm&quot; de &quot;yyyy"/>
    <numFmt numFmtId="175" formatCode="General_)"/>
    <numFmt numFmtId="176" formatCode="dd/mm/yyyy"/>
  </numFmts>
  <fonts count="76">
    <font>
      <sz val="11"/>
      <color theme="1"/>
      <name val="Calibri"/>
      <scheme val="minor"/>
    </font>
    <font>
      <sz val="11"/>
      <color theme="1"/>
      <name val="Calibri"/>
      <family val="2"/>
      <scheme val="minor"/>
    </font>
    <font>
      <sz val="11"/>
      <color theme="1"/>
      <name val="Calibri"/>
      <family val="2"/>
      <scheme val="minor"/>
    </font>
    <font>
      <sz val="11"/>
      <color rgb="FF000000"/>
      <name val="Calibri"/>
      <family val="2"/>
    </font>
    <font>
      <sz val="11"/>
      <color theme="1"/>
      <name val="Calibri"/>
      <family val="2"/>
    </font>
    <font>
      <b/>
      <sz val="11"/>
      <color rgb="FF000000"/>
      <name val="Calibri"/>
      <family val="2"/>
    </font>
    <font>
      <sz val="9"/>
      <color rgb="FF000000"/>
      <name val="Calibri"/>
      <family val="2"/>
    </font>
    <font>
      <sz val="9"/>
      <color theme="1"/>
      <name val="Calibri"/>
      <family val="2"/>
    </font>
    <font>
      <sz val="10"/>
      <color rgb="FF000000"/>
      <name val="Calibri"/>
      <family val="2"/>
    </font>
    <font>
      <b/>
      <sz val="9"/>
      <color rgb="FF000000"/>
      <name val="Calibri"/>
      <family val="2"/>
    </font>
    <font>
      <b/>
      <sz val="9"/>
      <color theme="1"/>
      <name val="Calibri"/>
      <family val="2"/>
    </font>
    <font>
      <b/>
      <sz val="10"/>
      <color rgb="FF000000"/>
      <name val="Calibri"/>
      <family val="2"/>
    </font>
    <font>
      <sz val="10"/>
      <color theme="1"/>
      <name val="Calibri"/>
      <family val="2"/>
      <scheme val="minor"/>
    </font>
    <font>
      <b/>
      <sz val="11"/>
      <color theme="1"/>
      <name val="Calibri"/>
      <family val="2"/>
      <scheme val="minor"/>
    </font>
    <font>
      <b/>
      <u/>
      <sz val="9"/>
      <color rgb="FF0000FF"/>
      <name val="Calibri"/>
      <family val="2"/>
    </font>
    <font>
      <b/>
      <sz val="9"/>
      <color rgb="FFFF0000"/>
      <name val="Calibri"/>
      <family val="2"/>
    </font>
    <font>
      <b/>
      <sz val="9"/>
      <color rgb="FF002060"/>
      <name val="Calibri"/>
      <family val="2"/>
    </font>
    <font>
      <sz val="9"/>
      <color rgb="FF002060"/>
      <name val="Calibri"/>
      <family val="2"/>
    </font>
    <font>
      <b/>
      <sz val="9"/>
      <color rgb="FFFF9900"/>
      <name val="Calibri"/>
      <family val="2"/>
    </font>
    <font>
      <b/>
      <sz val="10"/>
      <color theme="1"/>
      <name val="Calibri"/>
      <family val="2"/>
    </font>
    <font>
      <b/>
      <sz val="9"/>
      <color rgb="FFB7B7B7"/>
      <name val="Calibri"/>
      <family val="2"/>
    </font>
    <font>
      <sz val="9"/>
      <color rgb="FFB7B7B7"/>
      <name val="Calibri"/>
      <family val="2"/>
    </font>
    <font>
      <sz val="10"/>
      <color theme="1"/>
      <name val="Calibri"/>
      <family val="2"/>
    </font>
    <font>
      <sz val="8"/>
      <color rgb="FF000000"/>
      <name val="Calibri"/>
      <family val="2"/>
    </font>
    <font>
      <sz val="10"/>
      <color rgb="FF000000"/>
      <name val="Calibri"/>
      <family val="2"/>
      <scheme val="minor"/>
    </font>
    <font>
      <sz val="9"/>
      <color rgb="FF000000"/>
      <name val="&quot;docs-Calibri&quot;"/>
    </font>
    <font>
      <sz val="9"/>
      <color theme="1"/>
      <name val="Calibri"/>
      <family val="2"/>
      <scheme val="minor"/>
    </font>
    <font>
      <b/>
      <sz val="9"/>
      <color theme="1"/>
      <name val="Calibri"/>
      <family val="2"/>
      <scheme val="minor"/>
    </font>
    <font>
      <b/>
      <sz val="9"/>
      <color theme="1"/>
      <name val="Arial"/>
      <family val="2"/>
    </font>
    <font>
      <b/>
      <sz val="9"/>
      <color rgb="FF000000"/>
      <name val="Arial"/>
      <family val="2"/>
    </font>
    <font>
      <sz val="9"/>
      <color rgb="FFC00000"/>
      <name val="Calibri"/>
      <family val="2"/>
    </font>
    <font>
      <sz val="9"/>
      <color rgb="FFFF0000"/>
      <name val="Calibri"/>
      <family val="2"/>
    </font>
    <font>
      <sz val="9"/>
      <color rgb="FFCC0000"/>
      <name val="Calibri"/>
      <family val="2"/>
    </font>
    <font>
      <sz val="9"/>
      <color rgb="FF00B050"/>
      <name val="Calibri"/>
      <family val="2"/>
    </font>
    <font>
      <sz val="9"/>
      <color rgb="FF00FF00"/>
      <name val="Calibri"/>
      <family val="2"/>
    </font>
    <font>
      <sz val="9"/>
      <color rgb="FF0070C0"/>
      <name val="Calibri"/>
      <family val="2"/>
    </font>
    <font>
      <sz val="11"/>
      <color rgb="FF000000"/>
      <name val="Calibri"/>
      <family val="2"/>
      <scheme val="minor"/>
    </font>
    <font>
      <b/>
      <sz val="9"/>
      <color rgb="FFFFFFFF"/>
      <name val="Calibri"/>
      <family val="2"/>
    </font>
    <font>
      <sz val="9"/>
      <color rgb="FFFF0000"/>
      <name val="Calibri"/>
      <family val="2"/>
      <scheme val="minor"/>
    </font>
    <font>
      <sz val="9"/>
      <color rgb="FF7E3794"/>
      <name val="Calibri"/>
      <family val="2"/>
      <scheme val="minor"/>
    </font>
    <font>
      <b/>
      <sz val="9"/>
      <color rgb="FFFF0000"/>
      <name val="Calibri"/>
      <family val="2"/>
      <scheme val="minor"/>
    </font>
    <font>
      <sz val="9"/>
      <color rgb="FF999999"/>
      <name val="Calibri"/>
      <family val="2"/>
    </font>
    <font>
      <sz val="9"/>
      <color rgb="FF666666"/>
      <name val="Calibri"/>
      <family val="2"/>
    </font>
    <font>
      <sz val="9"/>
      <color rgb="FF000000"/>
      <name val="Docs-Calibri"/>
    </font>
    <font>
      <sz val="13"/>
      <color rgb="FF000000"/>
      <name val="Calibri"/>
      <family val="2"/>
    </font>
    <font>
      <b/>
      <sz val="9"/>
      <name val="Calibri"/>
      <family val="2"/>
    </font>
    <font>
      <b/>
      <u/>
      <sz val="9"/>
      <color rgb="FFFFFFFF"/>
      <name val="Calibri"/>
      <family val="2"/>
    </font>
    <font>
      <b/>
      <sz val="9"/>
      <color theme="0"/>
      <name val="Calibri"/>
      <family val="2"/>
    </font>
    <font>
      <sz val="9"/>
      <color rgb="FFFF9900"/>
      <name val="Calibri"/>
      <family val="2"/>
    </font>
    <font>
      <b/>
      <sz val="9"/>
      <color rgb="FFCC0000"/>
      <name val="Calibri"/>
      <family val="2"/>
    </font>
    <font>
      <b/>
      <sz val="9"/>
      <color theme="1"/>
      <name val="Calibri"/>
      <family val="2"/>
      <scheme val="major"/>
    </font>
    <font>
      <sz val="8"/>
      <color theme="1"/>
      <name val="Arial"/>
      <family val="2"/>
    </font>
    <font>
      <b/>
      <sz val="9"/>
      <color theme="4" tint="-0.499984740745262"/>
      <name val="Calibri"/>
      <family val="2"/>
    </font>
    <font>
      <b/>
      <sz val="8"/>
      <color theme="1"/>
      <name val="Calibri"/>
      <family val="2"/>
      <scheme val="minor"/>
    </font>
    <font>
      <sz val="8"/>
      <color theme="1"/>
      <name val="Calibri"/>
      <family val="2"/>
      <scheme val="minor"/>
    </font>
    <font>
      <u/>
      <sz val="11"/>
      <color theme="10"/>
      <name val="Calibri"/>
      <family val="2"/>
      <scheme val="minor"/>
    </font>
    <font>
      <b/>
      <sz val="9"/>
      <color rgb="FF000000"/>
      <name val="Calibri"/>
      <family val="2"/>
      <scheme val="minor"/>
    </font>
    <font>
      <sz val="8"/>
      <color theme="1"/>
      <name val="Calibri"/>
      <family val="2"/>
    </font>
    <font>
      <sz val="8"/>
      <color theme="1"/>
      <name val="Calibri"/>
      <family val="2"/>
      <scheme val="major"/>
    </font>
    <font>
      <sz val="9"/>
      <color theme="1"/>
      <name val="Arial"/>
      <family val="2"/>
    </font>
    <font>
      <sz val="9"/>
      <color rgb="FF000000"/>
      <name val="Arial"/>
      <family val="2"/>
    </font>
    <font>
      <b/>
      <sz val="11"/>
      <color theme="1"/>
      <name val="Calibri"/>
      <family val="2"/>
      <scheme val="minor"/>
    </font>
    <font>
      <sz val="11"/>
      <color rgb="FFFF0000"/>
      <name val="Calibri"/>
      <family val="2"/>
      <scheme val="minor"/>
    </font>
    <font>
      <b/>
      <sz val="14"/>
      <color theme="1"/>
      <name val="Calibri"/>
      <family val="2"/>
      <scheme val="minor"/>
    </font>
    <font>
      <b/>
      <sz val="12"/>
      <color rgb="FF000000"/>
      <name val="Calibri"/>
      <family val="2"/>
    </font>
    <font>
      <b/>
      <sz val="12"/>
      <color theme="0"/>
      <name val="Calibri"/>
      <family val="2"/>
    </font>
    <font>
      <sz val="12"/>
      <color rgb="FF000000"/>
      <name val="Calibri"/>
      <family val="2"/>
    </font>
    <font>
      <sz val="12"/>
      <color theme="1"/>
      <name val="Calibri"/>
      <family val="2"/>
    </font>
    <font>
      <sz val="11"/>
      <color theme="1"/>
      <name val="Calibri"/>
      <scheme val="minor"/>
    </font>
    <font>
      <b/>
      <sz val="8"/>
      <color theme="1"/>
      <name val="Arial"/>
      <family val="2"/>
    </font>
    <font>
      <b/>
      <sz val="8"/>
      <name val="Arial"/>
      <family val="2"/>
    </font>
    <font>
      <sz val="8"/>
      <name val="Arial"/>
      <family val="2"/>
    </font>
    <font>
      <sz val="8"/>
      <color rgb="FF000000"/>
      <name val="Arial"/>
      <family val="2"/>
    </font>
    <font>
      <sz val="10"/>
      <name val="Courier"/>
    </font>
    <font>
      <sz val="8"/>
      <color rgb="FF525252"/>
      <name val="Arial"/>
      <family val="2"/>
    </font>
    <font>
      <b/>
      <sz val="8"/>
      <color rgb="FF000000"/>
      <name val="Arial"/>
      <family val="2"/>
    </font>
  </fonts>
  <fills count="49">
    <fill>
      <patternFill patternType="none"/>
    </fill>
    <fill>
      <patternFill patternType="gray125"/>
    </fill>
    <fill>
      <patternFill patternType="solid">
        <fgColor rgb="FFA4C2F4"/>
        <bgColor rgb="FFA4C2F4"/>
      </patternFill>
    </fill>
    <fill>
      <patternFill patternType="solid">
        <fgColor rgb="FFFFFF00"/>
        <bgColor rgb="FFFFFF00"/>
      </patternFill>
    </fill>
    <fill>
      <patternFill patternType="solid">
        <fgColor rgb="FFFFFFFF"/>
        <bgColor rgb="FFFFFFFF"/>
      </patternFill>
    </fill>
    <fill>
      <patternFill patternType="solid">
        <fgColor rgb="FFF3F3F3"/>
        <bgColor rgb="FFF3F3F3"/>
      </patternFill>
    </fill>
    <fill>
      <patternFill patternType="solid">
        <fgColor rgb="FFEA9999"/>
        <bgColor rgb="FFEA9999"/>
      </patternFill>
    </fill>
    <fill>
      <patternFill patternType="solid">
        <fgColor rgb="FFD5A6BD"/>
        <bgColor rgb="FFD5A6BD"/>
      </patternFill>
    </fill>
    <fill>
      <patternFill patternType="solid">
        <fgColor rgb="FFB7B7B7"/>
        <bgColor rgb="FFB7B7B7"/>
      </patternFill>
    </fill>
    <fill>
      <patternFill patternType="solid">
        <fgColor rgb="FFD9D9D9"/>
        <bgColor rgb="FFD9D9D9"/>
      </patternFill>
    </fill>
    <fill>
      <patternFill patternType="solid">
        <fgColor rgb="FFA64D79"/>
        <bgColor rgb="FFA64D79"/>
      </patternFill>
    </fill>
    <fill>
      <patternFill patternType="solid">
        <fgColor rgb="FFC27BA0"/>
        <bgColor rgb="FFC27BA0"/>
      </patternFill>
    </fill>
    <fill>
      <patternFill patternType="solid">
        <fgColor theme="0"/>
        <bgColor theme="0"/>
      </patternFill>
    </fill>
    <fill>
      <patternFill patternType="solid">
        <fgColor rgb="FF9FC5E8"/>
        <bgColor rgb="FF9FC5E8"/>
      </patternFill>
    </fill>
    <fill>
      <patternFill patternType="solid">
        <fgColor rgb="FFFF0000"/>
        <bgColor rgb="FFFF0000"/>
      </patternFill>
    </fill>
    <fill>
      <patternFill patternType="solid">
        <fgColor rgb="FFB4A7D6"/>
        <bgColor rgb="FFB4A7D6"/>
      </patternFill>
    </fill>
    <fill>
      <patternFill patternType="solid">
        <fgColor rgb="FF00FF00"/>
        <bgColor rgb="FF00FF00"/>
      </patternFill>
    </fill>
    <fill>
      <patternFill patternType="solid">
        <fgColor rgb="FFF6B26B"/>
        <bgColor rgb="FFF6B26B"/>
      </patternFill>
    </fill>
    <fill>
      <patternFill patternType="solid">
        <fgColor rgb="FFB6D7A8"/>
        <bgColor rgb="FFB6D7A8"/>
      </patternFill>
    </fill>
    <fill>
      <patternFill patternType="solid">
        <fgColor rgb="FFFFF2CC"/>
        <bgColor rgb="FFFFF2CC"/>
      </patternFill>
    </fill>
    <fill>
      <patternFill patternType="solid">
        <fgColor rgb="FFCFE2F3"/>
        <bgColor rgb="FFCFE2F3"/>
      </patternFill>
    </fill>
    <fill>
      <patternFill patternType="solid">
        <fgColor rgb="FFF1C232"/>
        <bgColor rgb="FFF1C232"/>
      </patternFill>
    </fill>
    <fill>
      <patternFill patternType="solid">
        <fgColor rgb="FFE06666"/>
        <bgColor rgb="FFE06666"/>
      </patternFill>
    </fill>
    <fill>
      <patternFill patternType="solid">
        <fgColor rgb="FFB45F06"/>
        <bgColor rgb="FFB45F06"/>
      </patternFill>
    </fill>
    <fill>
      <patternFill patternType="solid">
        <fgColor rgb="FFFF9900"/>
        <bgColor rgb="FFFF9900"/>
      </patternFill>
    </fill>
    <fill>
      <patternFill patternType="solid">
        <fgColor rgb="FFF4CCCC"/>
        <bgColor rgb="FFF4CCCC"/>
      </patternFill>
    </fill>
    <fill>
      <patternFill patternType="solid">
        <fgColor rgb="FFBFBFBF"/>
        <bgColor rgb="FFBFBFBF"/>
      </patternFill>
    </fill>
    <fill>
      <patternFill patternType="solid">
        <fgColor rgb="FF41D0D4"/>
        <bgColor rgb="FF41D0D4"/>
      </patternFill>
    </fill>
    <fill>
      <patternFill patternType="solid">
        <fgColor rgb="FFD9EAD3"/>
        <bgColor rgb="FFD9EAD3"/>
      </patternFill>
    </fill>
    <fill>
      <patternFill patternType="solid">
        <fgColor rgb="FFF9CB9C"/>
        <bgColor rgb="FFF9CB9C"/>
      </patternFill>
    </fill>
    <fill>
      <patternFill patternType="solid">
        <fgColor rgb="FFC9DAF8"/>
        <bgColor rgb="FFC9DAF8"/>
      </patternFill>
    </fill>
    <fill>
      <patternFill patternType="solid">
        <fgColor rgb="FFFFFF00"/>
        <bgColor indexed="64"/>
      </patternFill>
    </fill>
    <fill>
      <patternFill patternType="solid">
        <fgColor theme="7" tint="0.59999389629810485"/>
        <bgColor indexed="64"/>
      </patternFill>
    </fill>
    <fill>
      <patternFill patternType="solid">
        <fgColor theme="0"/>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rgb="FFF7B5E0"/>
        <bgColor indexed="64"/>
      </patternFill>
    </fill>
    <fill>
      <patternFill patternType="solid">
        <fgColor rgb="FFFFC000"/>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rgb="FF92D050"/>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rgb="FFFF0000"/>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rgb="FFFFFFFF"/>
        <bgColor indexed="64"/>
      </patternFill>
    </fill>
    <fill>
      <patternFill patternType="solid">
        <fgColor rgb="FFFFFFFF"/>
        <bgColor rgb="FF000000"/>
      </patternFill>
    </fill>
    <fill>
      <patternFill patternType="solid">
        <fgColor theme="0" tint="-4.9989318521683403E-2"/>
        <bgColor rgb="FF000000"/>
      </patternFill>
    </fill>
  </fills>
  <borders count="45">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ck">
        <color rgb="FF3C78D8"/>
      </top>
      <bottom style="thin">
        <color rgb="FF000000"/>
      </bottom>
      <diagonal/>
    </border>
    <border>
      <left/>
      <right/>
      <top style="thick">
        <color rgb="FF990000"/>
      </top>
      <bottom style="thin">
        <color rgb="FF000000"/>
      </bottom>
      <diagonal/>
    </border>
    <border>
      <left/>
      <right/>
      <top style="thick">
        <color rgb="FF38761D"/>
      </top>
      <bottom style="thin">
        <color rgb="FF000000"/>
      </bottom>
      <diagonal/>
    </border>
    <border>
      <left/>
      <right style="thin">
        <color rgb="FF000000"/>
      </right>
      <top style="thick">
        <color rgb="FFFF0000"/>
      </top>
      <bottom style="thin">
        <color rgb="FF000000"/>
      </bottom>
      <diagonal/>
    </border>
    <border>
      <left/>
      <right/>
      <top style="thick">
        <color rgb="FFFF0000"/>
      </top>
      <bottom/>
      <diagonal/>
    </border>
    <border>
      <left style="thick">
        <color rgb="FF783F04"/>
      </left>
      <right/>
      <top style="thick">
        <color rgb="FF783F04"/>
      </top>
      <bottom/>
      <diagonal/>
    </border>
    <border>
      <left/>
      <right/>
      <top style="thin">
        <color rgb="FF000000"/>
      </top>
      <bottom/>
      <diagonal/>
    </border>
    <border>
      <left style="thin">
        <color indexed="8"/>
      </left>
      <right/>
      <top style="thin">
        <color indexed="8"/>
      </top>
      <bottom/>
      <diagonal/>
    </border>
    <border>
      <left style="thin">
        <color indexed="65"/>
      </left>
      <right/>
      <top style="thin">
        <color indexed="8"/>
      </top>
      <bottom/>
      <diagonal/>
    </border>
    <border>
      <left style="thin">
        <color indexed="65"/>
      </left>
      <right style="thin">
        <color indexed="8"/>
      </right>
      <top style="thin">
        <color indexed="8"/>
      </top>
      <bottom/>
      <diagonal/>
    </border>
    <border>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top style="thin">
        <color indexed="65"/>
      </top>
      <bottom/>
      <diagonal/>
    </border>
    <border>
      <left style="thin">
        <color indexed="8"/>
      </left>
      <right style="thin">
        <color indexed="8"/>
      </right>
      <top style="thin">
        <color indexed="65"/>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55" fillId="0" borderId="0" applyNumberFormat="0" applyFill="0" applyBorder="0" applyAlignment="0" applyProtection="0"/>
    <xf numFmtId="43" fontId="68" fillId="0" borderId="0" applyFont="0" applyFill="0" applyBorder="0" applyAlignment="0" applyProtection="0"/>
    <xf numFmtId="175" fontId="73" fillId="0" borderId="0"/>
    <xf numFmtId="175" fontId="73" fillId="0" borderId="0"/>
    <xf numFmtId="0" fontId="1" fillId="0" borderId="0"/>
  </cellStyleXfs>
  <cellXfs count="516">
    <xf numFmtId="0" fontId="0" fillId="0" borderId="0" xfId="0"/>
    <xf numFmtId="0" fontId="9" fillId="4" borderId="1"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10" fillId="9" borderId="0" xfId="0" applyFont="1" applyFill="1" applyAlignment="1">
      <alignment horizontal="center" vertical="center" wrapText="1"/>
    </xf>
    <xf numFmtId="0" fontId="9" fillId="9" borderId="0" xfId="0" applyFont="1" applyFill="1" applyAlignment="1">
      <alignment horizontal="center" vertical="center" wrapText="1"/>
    </xf>
    <xf numFmtId="0" fontId="10" fillId="9" borderId="1" xfId="0" applyFont="1" applyFill="1" applyBorder="1" applyAlignment="1">
      <alignment horizontal="center" vertical="center" wrapText="1"/>
    </xf>
    <xf numFmtId="0" fontId="9" fillId="9" borderId="1" xfId="0" applyFont="1" applyFill="1" applyBorder="1" applyAlignment="1">
      <alignment horizontal="center" vertical="center" wrapText="1"/>
    </xf>
    <xf numFmtId="0" fontId="11" fillId="9" borderId="0" xfId="0" applyFont="1" applyFill="1" applyAlignment="1">
      <alignment horizontal="center" vertical="center" wrapText="1"/>
    </xf>
    <xf numFmtId="0" fontId="13" fillId="0" borderId="0" xfId="0" applyFont="1"/>
    <xf numFmtId="1" fontId="10" fillId="9" borderId="1" xfId="0" applyNumberFormat="1" applyFont="1" applyFill="1" applyBorder="1" applyAlignment="1">
      <alignment horizontal="center" vertical="center" wrapText="1"/>
    </xf>
    <xf numFmtId="0" fontId="10" fillId="10" borderId="1"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10" fillId="11" borderId="1" xfId="0" applyFont="1" applyFill="1" applyBorder="1" applyAlignment="1">
      <alignment horizontal="center" vertical="center" wrapText="1"/>
    </xf>
    <xf numFmtId="165" fontId="15" fillId="9" borderId="1" xfId="0" applyNumberFormat="1" applyFont="1" applyFill="1" applyBorder="1" applyAlignment="1">
      <alignment horizontal="center" vertical="center" wrapText="1"/>
    </xf>
    <xf numFmtId="0" fontId="16" fillId="9" borderId="1" xfId="0" applyFont="1" applyFill="1" applyBorder="1" applyAlignment="1">
      <alignment horizontal="center" vertical="center" wrapText="1"/>
    </xf>
    <xf numFmtId="14" fontId="16" fillId="9" borderId="1" xfId="0" applyNumberFormat="1" applyFont="1" applyFill="1" applyBorder="1" applyAlignment="1">
      <alignment horizontal="center" vertical="center" wrapText="1"/>
    </xf>
    <xf numFmtId="4" fontId="15" fillId="9" borderId="1" xfId="0" applyNumberFormat="1" applyFont="1" applyFill="1" applyBorder="1" applyAlignment="1">
      <alignment horizontal="center" vertical="center" wrapText="1"/>
    </xf>
    <xf numFmtId="4" fontId="9" fillId="9" borderId="1" xfId="0" applyNumberFormat="1" applyFont="1" applyFill="1" applyBorder="1" applyAlignment="1">
      <alignment horizontal="center" vertical="center" wrapText="1"/>
    </xf>
    <xf numFmtId="0" fontId="17" fillId="9" borderId="1" xfId="0" applyFont="1" applyFill="1" applyBorder="1" applyAlignment="1">
      <alignment horizontal="center" vertical="center" wrapText="1"/>
    </xf>
    <xf numFmtId="14" fontId="10" fillId="9" borderId="1" xfId="0" applyNumberFormat="1" applyFont="1" applyFill="1" applyBorder="1" applyAlignment="1">
      <alignment horizontal="center" vertical="center" wrapText="1"/>
    </xf>
    <xf numFmtId="14" fontId="18" fillId="9" borderId="1" xfId="0" applyNumberFormat="1" applyFont="1" applyFill="1" applyBorder="1" applyAlignment="1">
      <alignment horizontal="center" vertical="center" wrapText="1"/>
    </xf>
    <xf numFmtId="14" fontId="9" fillId="9" borderId="1" xfId="0" applyNumberFormat="1" applyFont="1" applyFill="1" applyBorder="1" applyAlignment="1">
      <alignment horizontal="center" vertical="center" wrapText="1"/>
    </xf>
    <xf numFmtId="0" fontId="16" fillId="9" borderId="0" xfId="0" applyFont="1" applyFill="1" applyAlignment="1">
      <alignment horizontal="center" vertical="center" wrapText="1"/>
    </xf>
    <xf numFmtId="0" fontId="11" fillId="9" borderId="1" xfId="0" applyFont="1" applyFill="1" applyBorder="1" applyAlignment="1">
      <alignment horizontal="center" vertical="center" wrapText="1"/>
    </xf>
    <xf numFmtId="0" fontId="19" fillId="9" borderId="0" xfId="0" applyFont="1" applyFill="1" applyAlignment="1">
      <alignment horizontal="center" vertical="center" wrapText="1"/>
    </xf>
    <xf numFmtId="0" fontId="15" fillId="9" borderId="0" xfId="0" applyFont="1" applyFill="1" applyAlignment="1">
      <alignment horizontal="center" vertical="center" wrapText="1"/>
    </xf>
    <xf numFmtId="0" fontId="17" fillId="9" borderId="0" xfId="0" applyFont="1" applyFill="1" applyAlignment="1">
      <alignment horizontal="center" vertical="center" wrapText="1"/>
    </xf>
    <xf numFmtId="0" fontId="5" fillId="9" borderId="0" xfId="0" applyFont="1" applyFill="1" applyAlignment="1">
      <alignment horizontal="center" vertical="center" wrapText="1"/>
    </xf>
    <xf numFmtId="0" fontId="18" fillId="9" borderId="0" xfId="0" applyFont="1" applyFill="1" applyAlignment="1">
      <alignment horizontal="center" vertical="center" wrapText="1"/>
    </xf>
    <xf numFmtId="1" fontId="7" fillId="4" borderId="1" xfId="0" applyNumberFormat="1" applyFont="1" applyFill="1" applyBorder="1" applyAlignment="1">
      <alignment horizontal="center" vertical="center" wrapText="1"/>
    </xf>
    <xf numFmtId="166" fontId="10" fillId="12" borderId="1" xfId="0" applyNumberFormat="1" applyFont="1" applyFill="1" applyBorder="1" applyAlignment="1">
      <alignment horizontal="center" vertical="center" wrapText="1"/>
    </xf>
    <xf numFmtId="0" fontId="3" fillId="0" borderId="0" xfId="0" applyFont="1" applyAlignment="1">
      <alignment horizontal="left"/>
    </xf>
    <xf numFmtId="0" fontId="6" fillId="4" borderId="0" xfId="0" applyFont="1" applyFill="1" applyAlignment="1">
      <alignment horizontal="center" vertical="center" wrapText="1"/>
    </xf>
    <xf numFmtId="0" fontId="9" fillId="17" borderId="0" xfId="0" applyFont="1" applyFill="1" applyAlignment="1">
      <alignment horizontal="center" vertical="center" wrapText="1"/>
    </xf>
    <xf numFmtId="0" fontId="9" fillId="2" borderId="0" xfId="0" applyFont="1" applyFill="1" applyAlignment="1">
      <alignment horizontal="center" vertical="center" wrapText="1"/>
    </xf>
    <xf numFmtId="0" fontId="27" fillId="6" borderId="0" xfId="0" applyFont="1" applyFill="1" applyAlignment="1">
      <alignment horizontal="center" vertical="center" wrapText="1"/>
    </xf>
    <xf numFmtId="0" fontId="9" fillId="18" borderId="0" xfId="0" applyFont="1" applyFill="1" applyAlignment="1">
      <alignment horizontal="center" vertical="center" wrapText="1"/>
    </xf>
    <xf numFmtId="0" fontId="27" fillId="19" borderId="0" xfId="0" applyFont="1" applyFill="1" applyAlignment="1">
      <alignment vertical="center"/>
    </xf>
    <xf numFmtId="0" fontId="9" fillId="20" borderId="0" xfId="0" applyFont="1" applyFill="1" applyAlignment="1">
      <alignment horizontal="center" vertical="center" wrapText="1"/>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9" fillId="20" borderId="5" xfId="0" applyFont="1" applyFill="1" applyBorder="1" applyAlignment="1">
      <alignment horizontal="center" vertical="center" wrapText="1"/>
    </xf>
    <xf numFmtId="0" fontId="9" fillId="7" borderId="6" xfId="0" applyFont="1" applyFill="1" applyBorder="1" applyAlignment="1">
      <alignment horizontal="center" vertical="center"/>
    </xf>
    <xf numFmtId="0" fontId="9" fillId="21" borderId="6" xfId="0" applyFont="1" applyFill="1" applyBorder="1" applyAlignment="1">
      <alignment horizontal="center" vertical="center"/>
    </xf>
    <xf numFmtId="0" fontId="9" fillId="18" borderId="7" xfId="0" applyFont="1" applyFill="1" applyBorder="1" applyAlignment="1">
      <alignment horizontal="center" vertical="center"/>
    </xf>
    <xf numFmtId="0" fontId="9" fillId="22" borderId="8" xfId="0" applyFont="1" applyFill="1" applyBorder="1" applyAlignment="1">
      <alignment horizontal="left" vertical="center"/>
    </xf>
    <xf numFmtId="0" fontId="15" fillId="3" borderId="9" xfId="0" applyFont="1" applyFill="1" applyBorder="1" applyAlignment="1">
      <alignment horizontal="center" vertical="center" wrapText="1"/>
    </xf>
    <xf numFmtId="0" fontId="9" fillId="23" borderId="10" xfId="0" applyFont="1" applyFill="1" applyBorder="1" applyAlignment="1">
      <alignment horizontal="center" vertical="center" wrapText="1"/>
    </xf>
    <xf numFmtId="0" fontId="9" fillId="4" borderId="0" xfId="0" applyFont="1" applyFill="1" applyAlignment="1">
      <alignment horizontal="center" vertical="center" wrapText="1"/>
    </xf>
    <xf numFmtId="0" fontId="29" fillId="4" borderId="0" xfId="0" applyFont="1" applyFill="1" applyAlignment="1">
      <alignment horizontal="center" vertical="center" wrapText="1"/>
    </xf>
    <xf numFmtId="0" fontId="27" fillId="0" borderId="0" xfId="0" applyFont="1" applyAlignment="1">
      <alignment vertical="center" wrapText="1"/>
    </xf>
    <xf numFmtId="0" fontId="6" fillId="0" borderId="1" xfId="0" applyFont="1" applyBorder="1" applyAlignment="1">
      <alignment horizontal="center" vertical="center"/>
    </xf>
    <xf numFmtId="0" fontId="6" fillId="4" borderId="1" xfId="0" applyFont="1" applyFill="1" applyBorder="1" applyAlignment="1">
      <alignment horizontal="center" vertical="center" wrapText="1"/>
    </xf>
    <xf numFmtId="2" fontId="6" fillId="4" borderId="1" xfId="0" applyNumberFormat="1" applyFont="1" applyFill="1" applyBorder="1" applyAlignment="1">
      <alignment horizontal="center" vertical="center" wrapText="1"/>
    </xf>
    <xf numFmtId="168" fontId="7" fillId="4" borderId="1" xfId="0"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2" fontId="7" fillId="4" borderId="1" xfId="0" applyNumberFormat="1" applyFont="1" applyFill="1" applyBorder="1" applyAlignment="1">
      <alignment horizontal="center" vertical="center" wrapText="1"/>
    </xf>
    <xf numFmtId="14" fontId="6" fillId="4" borderId="1" xfId="0" applyNumberFormat="1" applyFont="1" applyFill="1" applyBorder="1" applyAlignment="1">
      <alignment horizontal="center" vertical="center" wrapText="1"/>
    </xf>
    <xf numFmtId="0" fontId="30" fillId="4" borderId="1" xfId="0" applyFont="1" applyFill="1" applyBorder="1" applyAlignment="1">
      <alignment horizontal="center" vertical="center" wrapText="1"/>
    </xf>
    <xf numFmtId="0" fontId="31" fillId="4" borderId="1" xfId="0" applyFont="1" applyFill="1" applyBorder="1" applyAlignment="1">
      <alignment horizontal="center" vertical="center" wrapText="1"/>
    </xf>
    <xf numFmtId="0" fontId="32" fillId="4" borderId="1" xfId="0" applyFont="1" applyFill="1" applyBorder="1" applyAlignment="1">
      <alignment horizontal="center" vertical="center" wrapText="1"/>
    </xf>
    <xf numFmtId="0" fontId="9" fillId="0" borderId="1" xfId="0" applyFont="1" applyBorder="1" applyAlignment="1">
      <alignment horizontal="center" vertical="center" wrapText="1"/>
    </xf>
    <xf numFmtId="2" fontId="6" fillId="4" borderId="0" xfId="0" applyNumberFormat="1" applyFont="1" applyFill="1" applyAlignment="1">
      <alignment horizontal="center" vertical="center" wrapText="1"/>
    </xf>
    <xf numFmtId="0" fontId="6" fillId="3"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167" fontId="7" fillId="4" borderId="1" xfId="0" applyNumberFormat="1" applyFont="1" applyFill="1" applyBorder="1" applyAlignment="1">
      <alignment horizontal="center" vertical="center" wrapText="1"/>
    </xf>
    <xf numFmtId="164" fontId="6" fillId="4"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168"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2" fontId="7" fillId="0" borderId="1" xfId="0" applyNumberFormat="1" applyFont="1" applyBorder="1" applyAlignment="1">
      <alignment horizontal="center" vertical="center" wrapText="1"/>
    </xf>
    <xf numFmtId="14" fontId="6" fillId="0" borderId="1" xfId="0" applyNumberFormat="1" applyFont="1" applyBorder="1" applyAlignment="1">
      <alignment horizontal="center" vertical="center" wrapText="1"/>
    </xf>
    <xf numFmtId="2" fontId="6" fillId="0" borderId="1" xfId="0" applyNumberFormat="1" applyFont="1" applyBorder="1" applyAlignment="1">
      <alignment horizontal="center" vertical="center" wrapText="1"/>
    </xf>
    <xf numFmtId="0" fontId="30" fillId="0" borderId="1" xfId="0" applyFont="1" applyBorder="1" applyAlignment="1">
      <alignment horizontal="center" vertical="center" wrapText="1"/>
    </xf>
    <xf numFmtId="0" fontId="26" fillId="4" borderId="0" xfId="0" applyFont="1" applyFill="1" applyAlignment="1">
      <alignment horizontal="center" vertical="center" wrapText="1"/>
    </xf>
    <xf numFmtId="0" fontId="9" fillId="24" borderId="1" xfId="0" applyFont="1" applyFill="1" applyBorder="1" applyAlignment="1">
      <alignment horizontal="center" vertical="center" wrapText="1"/>
    </xf>
    <xf numFmtId="0" fontId="26" fillId="0" borderId="0" xfId="0" applyFont="1" applyAlignment="1">
      <alignment horizontal="center" vertical="center" wrapText="1"/>
    </xf>
    <xf numFmtId="0" fontId="6" fillId="16" borderId="1" xfId="0" applyFont="1" applyFill="1" applyBorder="1" applyAlignment="1">
      <alignment horizontal="center" vertical="center" wrapText="1"/>
    </xf>
    <xf numFmtId="0" fontId="6" fillId="0" borderId="0" xfId="0" applyFont="1" applyAlignment="1">
      <alignment horizontal="center" vertical="center" wrapText="1"/>
    </xf>
    <xf numFmtId="0" fontId="6" fillId="4" borderId="1" xfId="0" applyFont="1" applyFill="1" applyBorder="1" applyAlignment="1">
      <alignment horizontal="center" vertical="center"/>
    </xf>
    <xf numFmtId="168" fontId="6" fillId="4" borderId="1" xfId="0" applyNumberFormat="1" applyFont="1" applyFill="1" applyBorder="1" applyAlignment="1">
      <alignment horizontal="center" vertical="center" wrapText="1"/>
    </xf>
    <xf numFmtId="0" fontId="6" fillId="4" borderId="1" xfId="0" applyFont="1" applyFill="1" applyBorder="1" applyAlignment="1">
      <alignment horizontal="left" vertical="center" wrapText="1"/>
    </xf>
    <xf numFmtId="0" fontId="9" fillId="16" borderId="1" xfId="0" applyFont="1" applyFill="1" applyBorder="1" applyAlignment="1">
      <alignment horizontal="center" vertical="center" wrapText="1"/>
    </xf>
    <xf numFmtId="0" fontId="31" fillId="16" borderId="1" xfId="0" applyFont="1" applyFill="1" applyBorder="1" applyAlignment="1">
      <alignment horizontal="center" vertical="center" wrapText="1"/>
    </xf>
    <xf numFmtId="169" fontId="7" fillId="4" borderId="1" xfId="0" applyNumberFormat="1" applyFont="1" applyFill="1" applyBorder="1" applyAlignment="1">
      <alignment horizontal="center" vertical="center" wrapText="1"/>
    </xf>
    <xf numFmtId="168" fontId="7" fillId="3" borderId="1" xfId="0" applyNumberFormat="1" applyFont="1" applyFill="1" applyBorder="1" applyAlignment="1">
      <alignment horizontal="center" vertical="center" wrapText="1"/>
    </xf>
    <xf numFmtId="0" fontId="15" fillId="4" borderId="1" xfId="0" applyFont="1" applyFill="1" applyBorder="1" applyAlignment="1">
      <alignment horizontal="center" vertical="center" wrapText="1"/>
    </xf>
    <xf numFmtId="0" fontId="33" fillId="4" borderId="1" xfId="0" applyFont="1" applyFill="1" applyBorder="1" applyAlignment="1">
      <alignment horizontal="center" vertical="center" wrapText="1"/>
    </xf>
    <xf numFmtId="0" fontId="6" fillId="4" borderId="1" xfId="0" applyFont="1" applyFill="1" applyBorder="1" applyAlignment="1">
      <alignment horizontal="center" vertical="top" wrapText="1"/>
    </xf>
    <xf numFmtId="0" fontId="26" fillId="4" borderId="0" xfId="0" applyFont="1" applyFill="1" applyAlignment="1">
      <alignment vertical="center" wrapText="1"/>
    </xf>
    <xf numFmtId="0" fontId="26" fillId="0" borderId="0" xfId="0" applyFont="1" applyAlignment="1">
      <alignment vertical="center" wrapText="1"/>
    </xf>
    <xf numFmtId="0" fontId="16" fillId="13" borderId="1" xfId="0" applyFont="1" applyFill="1" applyBorder="1" applyAlignment="1">
      <alignment horizontal="center" vertical="center" wrapText="1"/>
    </xf>
    <xf numFmtId="4" fontId="6" fillId="4" borderId="1" xfId="0" applyNumberFormat="1" applyFont="1" applyFill="1" applyBorder="1" applyAlignment="1">
      <alignment horizontal="center" vertical="center" wrapText="1"/>
    </xf>
    <xf numFmtId="2" fontId="31" fillId="4" borderId="1" xfId="0" applyNumberFormat="1" applyFont="1" applyFill="1" applyBorder="1" applyAlignment="1">
      <alignment horizontal="center" vertical="center" wrapText="1"/>
    </xf>
    <xf numFmtId="168" fontId="10" fillId="4" borderId="1" xfId="0" applyNumberFormat="1" applyFont="1" applyFill="1" applyBorder="1" applyAlignment="1">
      <alignment horizontal="center" vertical="center" wrapText="1"/>
    </xf>
    <xf numFmtId="168" fontId="31" fillId="4" borderId="1" xfId="0" applyNumberFormat="1" applyFont="1" applyFill="1" applyBorder="1" applyAlignment="1">
      <alignment horizontal="center" vertical="center" wrapText="1"/>
    </xf>
    <xf numFmtId="2" fontId="6" fillId="3" borderId="1" xfId="0" applyNumberFormat="1" applyFont="1" applyFill="1" applyBorder="1" applyAlignment="1">
      <alignment horizontal="center" vertical="center" wrapText="1"/>
    </xf>
    <xf numFmtId="0" fontId="38" fillId="3" borderId="0" xfId="0" applyFont="1" applyFill="1"/>
    <xf numFmtId="0" fontId="39" fillId="0" borderId="0" xfId="0" applyFont="1"/>
    <xf numFmtId="0" fontId="27" fillId="4" borderId="0" xfId="0" applyFont="1" applyFill="1" applyAlignment="1">
      <alignment vertical="center"/>
    </xf>
    <xf numFmtId="0" fontId="40" fillId="19" borderId="0" xfId="0" applyFont="1" applyFill="1" applyAlignment="1">
      <alignment vertical="center"/>
    </xf>
    <xf numFmtId="0" fontId="27" fillId="19" borderId="0" xfId="0" applyFont="1" applyFill="1" applyAlignment="1">
      <alignment horizontal="center" vertical="center"/>
    </xf>
    <xf numFmtId="0" fontId="27" fillId="19" borderId="0" xfId="0" applyFont="1" applyFill="1" applyAlignment="1">
      <alignment horizontal="center" vertical="center" wrapText="1"/>
    </xf>
    <xf numFmtId="0" fontId="15" fillId="3" borderId="1"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9" fillId="30" borderId="1" xfId="0" applyFont="1" applyFill="1" applyBorder="1" applyAlignment="1">
      <alignment horizontal="center" vertical="center" wrapText="1"/>
    </xf>
    <xf numFmtId="0" fontId="9" fillId="28" borderId="1" xfId="0" applyFont="1" applyFill="1" applyBorder="1" applyAlignment="1">
      <alignment horizontal="center" vertical="center" wrapText="1"/>
    </xf>
    <xf numFmtId="0" fontId="15" fillId="24" borderId="1" xfId="0" applyFont="1" applyFill="1" applyBorder="1" applyAlignment="1">
      <alignment horizontal="center" vertical="center" wrapText="1"/>
    </xf>
    <xf numFmtId="0" fontId="21" fillId="4" borderId="1" xfId="0" applyFont="1" applyFill="1" applyBorder="1" applyAlignment="1">
      <alignment horizontal="center" vertical="center" wrapText="1"/>
    </xf>
    <xf numFmtId="0" fontId="9" fillId="15" borderId="1" xfId="0" applyFont="1" applyFill="1" applyBorder="1" applyAlignment="1">
      <alignment horizontal="center" vertical="center" wrapText="1"/>
    </xf>
    <xf numFmtId="0" fontId="20" fillId="4" borderId="1" xfId="0" applyFont="1" applyFill="1" applyBorder="1" applyAlignment="1">
      <alignment horizontal="center" vertical="center" wrapText="1"/>
    </xf>
    <xf numFmtId="0" fontId="15" fillId="8" borderId="1" xfId="0" applyFont="1" applyFill="1" applyBorder="1" applyAlignment="1">
      <alignment horizontal="center" vertical="center" wrapText="1"/>
    </xf>
    <xf numFmtId="0" fontId="19" fillId="16" borderId="1" xfId="0" applyFont="1" applyFill="1" applyBorder="1" applyAlignment="1">
      <alignment horizontal="center" vertical="center" wrapText="1"/>
    </xf>
    <xf numFmtId="0" fontId="10" fillId="16" borderId="1" xfId="0" applyFont="1" applyFill="1" applyBorder="1" applyAlignment="1">
      <alignment horizontal="center" vertical="center" wrapText="1"/>
    </xf>
    <xf numFmtId="0" fontId="10" fillId="15"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16" fillId="13" borderId="0" xfId="0" applyFont="1" applyFill="1" applyAlignment="1">
      <alignment horizontal="center" vertical="center" wrapText="1"/>
    </xf>
    <xf numFmtId="0" fontId="22" fillId="4" borderId="2" xfId="0" applyFont="1" applyFill="1" applyBorder="1" applyAlignment="1">
      <alignment horizontal="center" vertical="center"/>
    </xf>
    <xf numFmtId="170" fontId="7" fillId="4" borderId="1" xfId="0" applyNumberFormat="1" applyFont="1" applyFill="1" applyBorder="1" applyAlignment="1">
      <alignment horizontal="center" vertical="center" wrapText="1"/>
    </xf>
    <xf numFmtId="171" fontId="6" fillId="3" borderId="1" xfId="0" applyNumberFormat="1" applyFont="1" applyFill="1" applyBorder="1" applyAlignment="1">
      <alignment horizontal="center" vertical="center"/>
    </xf>
    <xf numFmtId="0" fontId="41" fillId="4" borderId="1" xfId="0" applyFont="1" applyFill="1" applyBorder="1" applyAlignment="1">
      <alignment horizontal="center" vertical="center" wrapText="1"/>
    </xf>
    <xf numFmtId="0" fontId="25" fillId="0" borderId="0" xfId="0" applyFont="1" applyAlignment="1">
      <alignment wrapText="1"/>
    </xf>
    <xf numFmtId="2" fontId="26" fillId="0" borderId="0" xfId="0" applyNumberFormat="1" applyFont="1" applyAlignment="1">
      <alignment horizontal="center" vertical="center" wrapText="1"/>
    </xf>
    <xf numFmtId="0" fontId="22" fillId="0" borderId="2" xfId="0" applyFont="1" applyBorder="1" applyAlignment="1">
      <alignment horizontal="center" vertical="center"/>
    </xf>
    <xf numFmtId="168" fontId="10" fillId="0" borderId="1" xfId="0" applyNumberFormat="1" applyFont="1" applyBorder="1" applyAlignment="1">
      <alignment horizontal="center" vertical="center" wrapText="1"/>
    </xf>
    <xf numFmtId="0" fontId="7" fillId="3" borderId="1" xfId="0" applyFont="1" applyFill="1" applyBorder="1" applyAlignment="1">
      <alignment horizontal="center" vertical="center" wrapText="1"/>
    </xf>
    <xf numFmtId="0" fontId="6" fillId="19" borderId="1" xfId="0" applyFont="1" applyFill="1" applyBorder="1" applyAlignment="1">
      <alignment horizontal="center" vertical="center" wrapText="1"/>
    </xf>
    <xf numFmtId="168" fontId="32" fillId="4" borderId="1" xfId="0" applyNumberFormat="1" applyFont="1" applyFill="1" applyBorder="1" applyAlignment="1">
      <alignment horizontal="center" vertical="center" wrapText="1"/>
    </xf>
    <xf numFmtId="168" fontId="42" fillId="4" borderId="1" xfId="0" applyNumberFormat="1" applyFont="1" applyFill="1" applyBorder="1" applyAlignment="1">
      <alignment horizontal="center" vertical="center" wrapText="1"/>
    </xf>
    <xf numFmtId="0" fontId="22" fillId="4" borderId="0" xfId="0" applyFont="1" applyFill="1" applyAlignment="1">
      <alignment horizontal="center" vertical="center"/>
    </xf>
    <xf numFmtId="171" fontId="6" fillId="0" borderId="1" xfId="0" applyNumberFormat="1" applyFont="1" applyBorder="1" applyAlignment="1">
      <alignment horizontal="center" vertical="center"/>
    </xf>
    <xf numFmtId="0" fontId="8" fillId="4" borderId="2" xfId="0" applyFont="1" applyFill="1" applyBorder="1" applyAlignment="1">
      <alignment horizontal="left" vertical="center" wrapText="1"/>
    </xf>
    <xf numFmtId="0" fontId="35" fillId="4" borderId="1" xfId="0" applyFont="1" applyFill="1" applyBorder="1" applyAlignment="1">
      <alignment horizontal="center" vertical="center" wrapText="1"/>
    </xf>
    <xf numFmtId="171" fontId="6" fillId="4" borderId="1" xfId="0" applyNumberFormat="1" applyFont="1" applyFill="1" applyBorder="1" applyAlignment="1">
      <alignment horizontal="center" vertical="center" wrapText="1"/>
    </xf>
    <xf numFmtId="0" fontId="7" fillId="16" borderId="1" xfId="0" applyFont="1" applyFill="1" applyBorder="1" applyAlignment="1">
      <alignment horizontal="center" vertical="center" wrapText="1"/>
    </xf>
    <xf numFmtId="168" fontId="7" fillId="16" borderId="1" xfId="0" applyNumberFormat="1" applyFont="1" applyFill="1" applyBorder="1" applyAlignment="1">
      <alignment horizontal="center" vertical="center" wrapText="1"/>
    </xf>
    <xf numFmtId="0" fontId="6" fillId="14" borderId="1" xfId="0" applyFont="1" applyFill="1" applyBorder="1" applyAlignment="1">
      <alignment horizontal="center" vertical="center" wrapText="1"/>
    </xf>
    <xf numFmtId="0" fontId="9" fillId="19" borderId="1" xfId="0" applyFont="1" applyFill="1" applyBorder="1" applyAlignment="1">
      <alignment horizontal="center" vertical="center" wrapText="1"/>
    </xf>
    <xf numFmtId="0" fontId="7" fillId="29" borderId="1" xfId="0" applyFont="1" applyFill="1" applyBorder="1" applyAlignment="1">
      <alignment horizontal="center" vertical="center" wrapText="1"/>
    </xf>
    <xf numFmtId="0" fontId="31" fillId="19" borderId="1" xfId="0" applyFont="1" applyFill="1" applyBorder="1" applyAlignment="1">
      <alignment horizontal="center" vertical="center" wrapText="1"/>
    </xf>
    <xf numFmtId="0" fontId="43" fillId="4" borderId="0" xfId="0" applyFont="1" applyFill="1" applyAlignment="1">
      <alignment horizontal="center" vertical="center"/>
    </xf>
    <xf numFmtId="0" fontId="9" fillId="29" borderId="1" xfId="0" applyFont="1" applyFill="1" applyBorder="1" applyAlignment="1">
      <alignment horizontal="center" vertical="center" wrapText="1"/>
    </xf>
    <xf numFmtId="0" fontId="9" fillId="25" borderId="1" xfId="0" applyFont="1" applyFill="1" applyBorder="1" applyAlignment="1">
      <alignment horizontal="center" vertical="center" wrapText="1"/>
    </xf>
    <xf numFmtId="14" fontId="27" fillId="0" borderId="0" xfId="0" applyNumberFormat="1" applyFont="1" applyAlignment="1">
      <alignment vertical="center" wrapText="1"/>
    </xf>
    <xf numFmtId="0" fontId="44" fillId="0" borderId="0" xfId="0" applyFont="1"/>
    <xf numFmtId="14" fontId="26" fillId="0" borderId="0" xfId="0" applyNumberFormat="1" applyFont="1" applyAlignment="1">
      <alignment vertical="center" wrapText="1"/>
    </xf>
    <xf numFmtId="0" fontId="23" fillId="0" borderId="0" xfId="0" applyFont="1"/>
    <xf numFmtId="0" fontId="36" fillId="0" borderId="0" xfId="0" applyFont="1" applyAlignment="1">
      <alignment horizontal="left"/>
    </xf>
    <xf numFmtId="170" fontId="26" fillId="0" borderId="0" xfId="0" applyNumberFormat="1" applyFont="1" applyAlignment="1">
      <alignment horizontal="center" vertical="center" wrapText="1"/>
    </xf>
    <xf numFmtId="0" fontId="4" fillId="5" borderId="0" xfId="0" applyFont="1" applyFill="1" applyAlignment="1">
      <alignment horizontal="center"/>
    </xf>
    <xf numFmtId="169" fontId="4" fillId="5" borderId="0" xfId="0" applyNumberFormat="1" applyFont="1" applyFill="1" applyAlignment="1">
      <alignment horizontal="center"/>
    </xf>
    <xf numFmtId="0" fontId="24" fillId="33" borderId="1" xfId="0" applyFont="1" applyFill="1" applyBorder="1"/>
    <xf numFmtId="0" fontId="0" fillId="0" borderId="0" xfId="0" applyAlignment="1">
      <alignment horizontal="center"/>
    </xf>
    <xf numFmtId="0" fontId="7" fillId="33" borderId="1" xfId="0" applyFont="1" applyFill="1" applyBorder="1" applyAlignment="1">
      <alignment horizontal="center" vertical="center" wrapText="1"/>
    </xf>
    <xf numFmtId="1" fontId="51" fillId="33" borderId="1" xfId="0" applyNumberFormat="1" applyFont="1" applyFill="1" applyBorder="1" applyAlignment="1">
      <alignment horizontal="center" vertical="center" wrapText="1"/>
    </xf>
    <xf numFmtId="0" fontId="51" fillId="33" borderId="1" xfId="0" applyFont="1" applyFill="1" applyBorder="1" applyAlignment="1">
      <alignment horizontal="center" vertical="center" wrapText="1"/>
    </xf>
    <xf numFmtId="2" fontId="51" fillId="33" borderId="1" xfId="0" applyNumberFormat="1" applyFont="1" applyFill="1" applyBorder="1" applyAlignment="1">
      <alignment horizontal="center" vertical="center" wrapText="1"/>
    </xf>
    <xf numFmtId="0" fontId="51" fillId="33" borderId="1" xfId="0" applyFont="1" applyFill="1" applyBorder="1" applyAlignment="1">
      <alignment vertical="center" wrapText="1"/>
    </xf>
    <xf numFmtId="168" fontId="51" fillId="33" borderId="1" xfId="0" applyNumberFormat="1" applyFont="1" applyFill="1" applyBorder="1" applyAlignment="1">
      <alignment horizontal="center" vertical="center" wrapText="1"/>
    </xf>
    <xf numFmtId="0" fontId="51" fillId="33" borderId="1" xfId="0" applyFont="1" applyFill="1" applyBorder="1" applyAlignment="1">
      <alignment wrapText="1" readingOrder="1"/>
    </xf>
    <xf numFmtId="168" fontId="51" fillId="33" borderId="1" xfId="0" applyNumberFormat="1" applyFont="1" applyFill="1" applyBorder="1" applyAlignment="1">
      <alignment vertical="center"/>
    </xf>
    <xf numFmtId="1" fontId="51" fillId="33" borderId="1" xfId="0" applyNumberFormat="1" applyFont="1" applyFill="1" applyBorder="1" applyAlignment="1">
      <alignment horizontal="center" vertical="center"/>
    </xf>
    <xf numFmtId="168" fontId="51" fillId="33" borderId="1" xfId="0" applyNumberFormat="1" applyFont="1" applyFill="1" applyBorder="1" applyAlignment="1">
      <alignment horizontal="center" vertical="center"/>
    </xf>
    <xf numFmtId="0" fontId="51" fillId="33" borderId="1" xfId="0" applyFont="1" applyFill="1" applyBorder="1" applyAlignment="1">
      <alignment vertical="center"/>
    </xf>
    <xf numFmtId="0" fontId="55" fillId="0" borderId="0" xfId="1"/>
    <xf numFmtId="0" fontId="0" fillId="33" borderId="1" xfId="0" applyFill="1" applyBorder="1" applyAlignment="1">
      <alignment vertical="center"/>
    </xf>
    <xf numFmtId="0" fontId="51" fillId="33" borderId="1" xfId="0" applyFont="1" applyFill="1" applyBorder="1"/>
    <xf numFmtId="0" fontId="0" fillId="33" borderId="1" xfId="0" applyFill="1" applyBorder="1"/>
    <xf numFmtId="2" fontId="0" fillId="0" borderId="0" xfId="0" applyNumberFormat="1"/>
    <xf numFmtId="0" fontId="26" fillId="0" borderId="0" xfId="0" applyFont="1" applyAlignment="1">
      <alignment vertical="top"/>
    </xf>
    <xf numFmtId="0" fontId="26" fillId="33" borderId="1" xfId="0" applyFont="1" applyFill="1" applyBorder="1" applyAlignment="1">
      <alignment vertical="top"/>
    </xf>
    <xf numFmtId="2" fontId="54" fillId="33" borderId="1" xfId="0" applyNumberFormat="1" applyFont="1" applyFill="1" applyBorder="1" applyAlignment="1">
      <alignment horizontal="center" vertical="top" wrapText="1"/>
    </xf>
    <xf numFmtId="0" fontId="26" fillId="0" borderId="0" xfId="0" applyFont="1" applyAlignment="1">
      <alignment horizontal="center" vertical="top"/>
    </xf>
    <xf numFmtId="0" fontId="26" fillId="0" borderId="0" xfId="0" applyFont="1" applyAlignment="1">
      <alignment horizontal="left" vertical="top"/>
    </xf>
    <xf numFmtId="0" fontId="26" fillId="0" borderId="0" xfId="0" applyFont="1" applyAlignment="1">
      <alignment horizontal="right" vertical="top"/>
    </xf>
    <xf numFmtId="0" fontId="26" fillId="0" borderId="1" xfId="0" applyFont="1" applyBorder="1" applyAlignment="1">
      <alignment horizontal="left" vertical="top"/>
    </xf>
    <xf numFmtId="0" fontId="26" fillId="0" borderId="0" xfId="0" applyFont="1" applyAlignment="1">
      <alignment horizontal="right" vertical="center" wrapText="1"/>
    </xf>
    <xf numFmtId="0" fontId="26" fillId="32" borderId="1" xfId="0" applyFont="1" applyFill="1" applyBorder="1" applyAlignment="1">
      <alignment horizontal="right" vertical="top"/>
    </xf>
    <xf numFmtId="0" fontId="26" fillId="33" borderId="1" xfId="0" applyFont="1" applyFill="1" applyBorder="1" applyAlignment="1">
      <alignment horizontal="center" vertical="top"/>
    </xf>
    <xf numFmtId="0" fontId="26" fillId="37" borderId="0" xfId="0" applyFont="1" applyFill="1" applyAlignment="1">
      <alignment vertical="top"/>
    </xf>
    <xf numFmtId="0" fontId="12" fillId="33" borderId="1" xfId="0" applyFont="1" applyFill="1" applyBorder="1"/>
    <xf numFmtId="2" fontId="54" fillId="33" borderId="1" xfId="0" applyNumberFormat="1" applyFont="1" applyFill="1" applyBorder="1" applyAlignment="1">
      <alignment horizontal="center" vertical="top"/>
    </xf>
    <xf numFmtId="2" fontId="26" fillId="33" borderId="1" xfId="0" applyNumberFormat="1" applyFont="1" applyFill="1" applyBorder="1" applyAlignment="1">
      <alignment horizontal="center" vertical="top"/>
    </xf>
    <xf numFmtId="2" fontId="26" fillId="33" borderId="1" xfId="0" applyNumberFormat="1" applyFont="1" applyFill="1" applyBorder="1" applyAlignment="1">
      <alignment horizontal="left" vertical="top"/>
    </xf>
    <xf numFmtId="0" fontId="55" fillId="33" borderId="1" xfId="1" applyFill="1" applyBorder="1"/>
    <xf numFmtId="0" fontId="55" fillId="33" borderId="1" xfId="1" applyFill="1" applyBorder="1" applyAlignment="1">
      <alignment vertical="center"/>
    </xf>
    <xf numFmtId="0" fontId="55" fillId="33" borderId="1" xfId="1" applyFill="1" applyBorder="1" applyAlignment="1">
      <alignment horizontal="left"/>
    </xf>
    <xf numFmtId="0" fontId="12" fillId="33" borderId="1" xfId="0" applyFont="1" applyFill="1" applyBorder="1" applyAlignment="1">
      <alignment horizontal="left"/>
    </xf>
    <xf numFmtId="0" fontId="27" fillId="35" borderId="1" xfId="0" applyFont="1" applyFill="1" applyBorder="1" applyAlignment="1">
      <alignment horizontal="center" vertical="center" wrapText="1"/>
    </xf>
    <xf numFmtId="0" fontId="53" fillId="35" borderId="1" xfId="0" applyFont="1" applyFill="1" applyBorder="1" applyAlignment="1">
      <alignment horizontal="center" vertical="top" wrapText="1"/>
    </xf>
    <xf numFmtId="0" fontId="52" fillId="35" borderId="1" xfId="0" applyFont="1" applyFill="1" applyBorder="1" applyAlignment="1">
      <alignment horizontal="left" vertical="top" wrapText="1"/>
    </xf>
    <xf numFmtId="0" fontId="26" fillId="0" borderId="0" xfId="0" applyFont="1" applyAlignment="1">
      <alignment vertical="top" wrapText="1"/>
    </xf>
    <xf numFmtId="0" fontId="27" fillId="39" borderId="1" xfId="0" applyFont="1" applyFill="1" applyBorder="1" applyAlignment="1">
      <alignment horizontal="center" vertical="center" wrapText="1"/>
    </xf>
    <xf numFmtId="1" fontId="57" fillId="33" borderId="1" xfId="0" applyNumberFormat="1" applyFont="1" applyFill="1" applyBorder="1" applyAlignment="1">
      <alignment horizontal="center" vertical="center" wrapText="1"/>
    </xf>
    <xf numFmtId="0" fontId="57" fillId="33" borderId="1" xfId="0" applyFont="1" applyFill="1" applyBorder="1" applyAlignment="1">
      <alignment horizontal="center" vertical="center" wrapText="1"/>
    </xf>
    <xf numFmtId="2" fontId="57" fillId="33" borderId="1" xfId="0" applyNumberFormat="1" applyFont="1" applyFill="1" applyBorder="1" applyAlignment="1">
      <alignment horizontal="center" vertical="center" wrapText="1"/>
    </xf>
    <xf numFmtId="0" fontId="57" fillId="33" borderId="1" xfId="0" applyFont="1" applyFill="1" applyBorder="1" applyAlignment="1">
      <alignment vertical="center" wrapText="1"/>
    </xf>
    <xf numFmtId="168" fontId="57" fillId="33" borderId="1" xfId="0" applyNumberFormat="1" applyFont="1" applyFill="1" applyBorder="1" applyAlignment="1">
      <alignment horizontal="center" vertical="center" wrapText="1"/>
    </xf>
    <xf numFmtId="0" fontId="6" fillId="33" borderId="1" xfId="0" applyFont="1" applyFill="1" applyBorder="1" applyAlignment="1">
      <alignment horizontal="center" vertical="center"/>
    </xf>
    <xf numFmtId="1" fontId="59" fillId="33" borderId="1" xfId="0" applyNumberFormat="1" applyFont="1" applyFill="1" applyBorder="1" applyAlignment="1">
      <alignment horizontal="center" vertical="center" wrapText="1"/>
    </xf>
    <xf numFmtId="1" fontId="7" fillId="33" borderId="1" xfId="0" applyNumberFormat="1" applyFont="1" applyFill="1" applyBorder="1" applyAlignment="1">
      <alignment horizontal="center" vertical="center" wrapText="1"/>
    </xf>
    <xf numFmtId="2" fontId="7" fillId="33" borderId="1" xfId="0" applyNumberFormat="1" applyFont="1" applyFill="1" applyBorder="1" applyAlignment="1">
      <alignment horizontal="center" vertical="center" wrapText="1"/>
    </xf>
    <xf numFmtId="0" fontId="7" fillId="33" borderId="1" xfId="0" applyFont="1" applyFill="1" applyBorder="1" applyAlignment="1">
      <alignment vertical="center" wrapText="1"/>
    </xf>
    <xf numFmtId="0" fontId="26" fillId="33" borderId="0" xfId="0" applyFont="1" applyFill="1"/>
    <xf numFmtId="2" fontId="59" fillId="33" borderId="1" xfId="0" applyNumberFormat="1" applyFont="1" applyFill="1" applyBorder="1" applyAlignment="1">
      <alignment horizontal="center" vertical="center" wrapText="1"/>
    </xf>
    <xf numFmtId="0" fontId="6" fillId="33" borderId="1" xfId="0" applyFont="1" applyFill="1" applyBorder="1" applyAlignment="1">
      <alignment horizontal="center" vertical="center" wrapText="1"/>
    </xf>
    <xf numFmtId="0" fontId="9" fillId="33" borderId="1" xfId="0" applyFont="1" applyFill="1" applyBorder="1" applyAlignment="1">
      <alignment horizontal="left" vertical="center"/>
    </xf>
    <xf numFmtId="0" fontId="6" fillId="33" borderId="1" xfId="0" applyFont="1" applyFill="1" applyBorder="1" applyAlignment="1">
      <alignment horizontal="left" vertical="center"/>
    </xf>
    <xf numFmtId="2" fontId="6" fillId="33" borderId="1" xfId="0" applyNumberFormat="1" applyFont="1" applyFill="1" applyBorder="1" applyAlignment="1">
      <alignment horizontal="center" vertical="center"/>
    </xf>
    <xf numFmtId="2" fontId="6" fillId="33" borderId="1" xfId="0" applyNumberFormat="1" applyFont="1" applyFill="1" applyBorder="1" applyAlignment="1">
      <alignment horizontal="center" vertical="center" wrapText="1"/>
    </xf>
    <xf numFmtId="170" fontId="6" fillId="33" borderId="1" xfId="0" applyNumberFormat="1" applyFont="1" applyFill="1" applyBorder="1" applyAlignment="1">
      <alignment horizontal="center" vertical="center" wrapText="1"/>
    </xf>
    <xf numFmtId="0" fontId="26" fillId="0" borderId="0" xfId="0" applyFont="1"/>
    <xf numFmtId="0" fontId="26" fillId="0" borderId="0" xfId="0" applyFont="1" applyAlignment="1">
      <alignment horizontal="center"/>
    </xf>
    <xf numFmtId="170" fontId="26" fillId="0" borderId="0" xfId="0" applyNumberFormat="1" applyFont="1"/>
    <xf numFmtId="0" fontId="26" fillId="33" borderId="0" xfId="0" applyFont="1" applyFill="1" applyAlignment="1">
      <alignment horizontal="left" wrapText="1"/>
    </xf>
    <xf numFmtId="172" fontId="26" fillId="0" borderId="0" xfId="0" applyNumberFormat="1" applyFont="1"/>
    <xf numFmtId="0" fontId="26" fillId="0" borderId="0" xfId="0" applyFont="1" applyAlignment="1">
      <alignment wrapText="1"/>
    </xf>
    <xf numFmtId="0" fontId="26" fillId="0" borderId="0" xfId="0" applyFont="1" applyAlignment="1">
      <alignment horizontal="center" vertical="center"/>
    </xf>
    <xf numFmtId="0" fontId="6" fillId="33" borderId="1" xfId="0" applyFont="1" applyFill="1" applyBorder="1" applyAlignment="1">
      <alignment vertical="center"/>
    </xf>
    <xf numFmtId="0" fontId="7" fillId="33" borderId="1" xfId="0" applyFont="1" applyFill="1" applyBorder="1" applyAlignment="1">
      <alignment horizontal="center" vertical="center"/>
    </xf>
    <xf numFmtId="2" fontId="51" fillId="33" borderId="1" xfId="0" applyNumberFormat="1" applyFont="1" applyFill="1" applyBorder="1" applyAlignment="1">
      <alignment horizontal="center" vertical="center"/>
    </xf>
    <xf numFmtId="2" fontId="7" fillId="33" borderId="1" xfId="0" applyNumberFormat="1" applyFont="1" applyFill="1" applyBorder="1" applyAlignment="1">
      <alignment horizontal="center" vertical="center"/>
    </xf>
    <xf numFmtId="170" fontId="7" fillId="33" borderId="1" xfId="0" applyNumberFormat="1" applyFont="1" applyFill="1" applyBorder="1" applyAlignment="1">
      <alignment horizontal="center" vertical="center" wrapText="1"/>
    </xf>
    <xf numFmtId="14" fontId="7" fillId="33" borderId="1" xfId="0" applyNumberFormat="1" applyFont="1" applyFill="1" applyBorder="1" applyAlignment="1">
      <alignment horizontal="center" vertical="center" wrapText="1"/>
    </xf>
    <xf numFmtId="14" fontId="7" fillId="33" borderId="1" xfId="0" applyNumberFormat="1" applyFont="1" applyFill="1" applyBorder="1" applyAlignment="1">
      <alignment horizontal="center" vertical="center"/>
    </xf>
    <xf numFmtId="1" fontId="58" fillId="26" borderId="1" xfId="0" applyNumberFormat="1" applyFont="1" applyFill="1" applyBorder="1" applyAlignment="1">
      <alignment horizontal="center" vertical="center" wrapText="1"/>
    </xf>
    <xf numFmtId="0" fontId="57" fillId="26" borderId="1" xfId="0" applyFont="1" applyFill="1" applyBorder="1" applyAlignment="1">
      <alignment horizontal="center" vertical="center" wrapText="1"/>
    </xf>
    <xf numFmtId="0" fontId="58" fillId="26" borderId="1" xfId="0" applyFont="1" applyFill="1" applyBorder="1" applyAlignment="1">
      <alignment horizontal="center" vertical="center" wrapText="1"/>
    </xf>
    <xf numFmtId="0" fontId="58" fillId="27" borderId="1" xfId="0" applyFont="1" applyFill="1" applyBorder="1" applyAlignment="1">
      <alignment horizontal="center" vertical="center" wrapText="1"/>
    </xf>
    <xf numFmtId="0" fontId="58" fillId="8" borderId="1" xfId="0" applyFont="1" applyFill="1" applyBorder="1" applyAlignment="1">
      <alignment horizontal="center" vertical="center" wrapText="1"/>
    </xf>
    <xf numFmtId="0" fontId="51" fillId="33" borderId="1" xfId="0" applyFont="1" applyFill="1" applyBorder="1" applyAlignment="1">
      <alignment horizontal="center" wrapText="1" readingOrder="1"/>
    </xf>
    <xf numFmtId="0" fontId="7" fillId="33" borderId="1" xfId="0" applyFont="1" applyFill="1" applyBorder="1" applyAlignment="1">
      <alignment horizontal="left" vertical="center"/>
    </xf>
    <xf numFmtId="0" fontId="6" fillId="33" borderId="1" xfId="0" applyFont="1" applyFill="1" applyBorder="1" applyAlignment="1">
      <alignment vertical="center" wrapText="1"/>
    </xf>
    <xf numFmtId="0" fontId="60" fillId="33" borderId="1" xfId="0" applyFont="1" applyFill="1" applyBorder="1" applyAlignment="1">
      <alignment horizontal="center" vertical="center" wrapText="1"/>
    </xf>
    <xf numFmtId="0" fontId="10" fillId="33" borderId="1" xfId="0" applyFont="1" applyFill="1" applyBorder="1" applyAlignment="1">
      <alignment vertical="center" wrapText="1"/>
    </xf>
    <xf numFmtId="2" fontId="60" fillId="33" borderId="1" xfId="0" applyNumberFormat="1" applyFont="1" applyFill="1" applyBorder="1" applyAlignment="1">
      <alignment horizontal="center" vertical="center" wrapText="1"/>
    </xf>
    <xf numFmtId="0" fontId="59" fillId="33" borderId="1" xfId="0" applyFont="1" applyFill="1" applyBorder="1" applyAlignment="1">
      <alignment horizontal="center" vertical="center" wrapText="1"/>
    </xf>
    <xf numFmtId="0" fontId="59" fillId="33" borderId="1" xfId="0" applyFont="1" applyFill="1" applyBorder="1" applyAlignment="1">
      <alignment vertical="center" wrapText="1"/>
    </xf>
    <xf numFmtId="0" fontId="59" fillId="33" borderId="1" xfId="0" applyFont="1" applyFill="1" applyBorder="1" applyAlignment="1">
      <alignment horizontal="center" vertical="center"/>
    </xf>
    <xf numFmtId="1" fontId="59" fillId="33" borderId="1" xfId="0" applyNumberFormat="1" applyFont="1" applyFill="1" applyBorder="1" applyAlignment="1">
      <alignment horizontal="center" vertical="center"/>
    </xf>
    <xf numFmtId="0" fontId="59" fillId="33" borderId="1" xfId="0" applyFont="1" applyFill="1" applyBorder="1" applyAlignment="1">
      <alignment horizontal="right" vertical="center"/>
    </xf>
    <xf numFmtId="0" fontId="53" fillId="35" borderId="1" xfId="0" applyFont="1" applyFill="1" applyBorder="1" applyAlignment="1">
      <alignment horizontal="center" vertical="center" wrapText="1"/>
    </xf>
    <xf numFmtId="1" fontId="53" fillId="35" borderId="1" xfId="0" applyNumberFormat="1" applyFont="1" applyFill="1" applyBorder="1" applyAlignment="1">
      <alignment horizontal="center" vertical="center" wrapText="1"/>
    </xf>
    <xf numFmtId="173" fontId="53" fillId="0" borderId="1" xfId="0" applyNumberFormat="1" applyFont="1" applyBorder="1" applyAlignment="1">
      <alignment horizontal="center" vertical="center" wrapText="1"/>
    </xf>
    <xf numFmtId="14" fontId="53" fillId="35" borderId="1" xfId="0" applyNumberFormat="1" applyFont="1" applyFill="1" applyBorder="1" applyAlignment="1">
      <alignment horizontal="center" vertical="center" wrapText="1"/>
    </xf>
    <xf numFmtId="0" fontId="54" fillId="0" borderId="1" xfId="0" applyFont="1" applyBorder="1" applyAlignment="1">
      <alignment horizontal="center" vertical="center" wrapText="1"/>
    </xf>
    <xf numFmtId="1" fontId="54" fillId="0" borderId="1" xfId="0" applyNumberFormat="1" applyFont="1" applyBorder="1" applyAlignment="1">
      <alignment horizontal="center" vertical="center" wrapText="1"/>
    </xf>
    <xf numFmtId="2" fontId="54" fillId="0" borderId="1" xfId="0" applyNumberFormat="1" applyFont="1" applyBorder="1" applyAlignment="1">
      <alignment horizontal="center" vertical="center" wrapText="1"/>
    </xf>
    <xf numFmtId="173" fontId="54" fillId="0" borderId="1" xfId="0" applyNumberFormat="1" applyFont="1" applyBorder="1" applyAlignment="1">
      <alignment horizontal="center" vertical="center" wrapText="1"/>
    </xf>
    <xf numFmtId="14" fontId="54" fillId="0" borderId="1" xfId="0" applyNumberFormat="1" applyFont="1" applyBorder="1" applyAlignment="1">
      <alignment horizontal="center" vertical="center" wrapText="1"/>
    </xf>
    <xf numFmtId="0" fontId="54" fillId="36" borderId="1" xfId="0" applyFont="1" applyFill="1" applyBorder="1" applyAlignment="1">
      <alignment horizontal="center" vertical="center" wrapText="1"/>
    </xf>
    <xf numFmtId="1" fontId="54" fillId="36" borderId="1" xfId="0" applyNumberFormat="1" applyFont="1" applyFill="1" applyBorder="1" applyAlignment="1">
      <alignment horizontal="center" vertical="center" wrapText="1"/>
    </xf>
    <xf numFmtId="2" fontId="54" fillId="36" borderId="1" xfId="0" applyNumberFormat="1" applyFont="1" applyFill="1" applyBorder="1" applyAlignment="1">
      <alignment horizontal="center" vertical="center" wrapText="1"/>
    </xf>
    <xf numFmtId="170" fontId="6" fillId="36" borderId="1" xfId="0" applyNumberFormat="1" applyFont="1" applyFill="1" applyBorder="1" applyAlignment="1">
      <alignment horizontal="center" vertical="center" wrapText="1"/>
    </xf>
    <xf numFmtId="173" fontId="54" fillId="36" borderId="1" xfId="0" applyNumberFormat="1" applyFont="1" applyFill="1" applyBorder="1" applyAlignment="1">
      <alignment horizontal="center" vertical="center" wrapText="1"/>
    </xf>
    <xf numFmtId="14" fontId="54" fillId="36" borderId="1" xfId="0" applyNumberFormat="1" applyFont="1" applyFill="1" applyBorder="1" applyAlignment="1">
      <alignment horizontal="center" vertical="center" wrapText="1"/>
    </xf>
    <xf numFmtId="1" fontId="54" fillId="33" borderId="1" xfId="0" applyNumberFormat="1" applyFont="1" applyFill="1" applyBorder="1" applyAlignment="1">
      <alignment horizontal="center" vertical="center" wrapText="1"/>
    </xf>
    <xf numFmtId="0" fontId="0" fillId="0" borderId="1" xfId="0" applyBorder="1"/>
    <xf numFmtId="1" fontId="54" fillId="40" borderId="1" xfId="0" applyNumberFormat="1" applyFont="1" applyFill="1" applyBorder="1" applyAlignment="1">
      <alignment horizontal="center" vertical="center" wrapText="1"/>
    </xf>
    <xf numFmtId="0" fontId="0" fillId="36" borderId="1" xfId="0" applyFill="1" applyBorder="1"/>
    <xf numFmtId="2" fontId="53" fillId="35" borderId="1" xfId="0" applyNumberFormat="1" applyFont="1" applyFill="1" applyBorder="1" applyAlignment="1">
      <alignment horizontal="center" vertical="center" wrapText="1"/>
    </xf>
    <xf numFmtId="173" fontId="53" fillId="41" borderId="1" xfId="0" applyNumberFormat="1" applyFont="1" applyFill="1" applyBorder="1" applyAlignment="1">
      <alignment horizontal="center" vertical="center" wrapText="1"/>
    </xf>
    <xf numFmtId="0" fontId="53" fillId="41" borderId="1" xfId="0" applyFont="1" applyFill="1" applyBorder="1" applyAlignment="1">
      <alignment horizontal="center" vertical="center" wrapText="1"/>
    </xf>
    <xf numFmtId="14" fontId="53" fillId="41" borderId="1" xfId="0" applyNumberFormat="1" applyFont="1" applyFill="1" applyBorder="1" applyAlignment="1">
      <alignment horizontal="center" vertical="center" wrapText="1"/>
    </xf>
    <xf numFmtId="1" fontId="59" fillId="33" borderId="0" xfId="0" applyNumberFormat="1" applyFont="1" applyFill="1" applyAlignment="1">
      <alignment horizontal="center" vertical="center" wrapText="1"/>
    </xf>
    <xf numFmtId="2" fontId="60" fillId="33" borderId="1" xfId="0" applyNumberFormat="1" applyFont="1" applyFill="1" applyBorder="1" applyAlignment="1">
      <alignment horizontal="center" vertical="center"/>
    </xf>
    <xf numFmtId="1" fontId="60" fillId="33" borderId="1" xfId="0" applyNumberFormat="1" applyFont="1" applyFill="1" applyBorder="1" applyAlignment="1">
      <alignment horizontal="center" vertical="center"/>
    </xf>
    <xf numFmtId="0" fontId="6" fillId="33" borderId="1" xfId="0" applyFont="1" applyFill="1" applyBorder="1"/>
    <xf numFmtId="0" fontId="6" fillId="33" borderId="1" xfId="0" applyFont="1" applyFill="1" applyBorder="1" applyAlignment="1">
      <alignment horizontal="center" vertical="top"/>
    </xf>
    <xf numFmtId="0" fontId="9" fillId="33" borderId="1" xfId="0" applyFont="1" applyFill="1" applyBorder="1" applyAlignment="1">
      <alignment horizontal="left" vertical="top"/>
    </xf>
    <xf numFmtId="0" fontId="9" fillId="38" borderId="1" xfId="0" applyFont="1" applyFill="1" applyBorder="1" applyAlignment="1">
      <alignment horizontal="left" vertical="center"/>
    </xf>
    <xf numFmtId="0" fontId="6" fillId="31" borderId="1" xfId="0" applyFont="1" applyFill="1" applyBorder="1" applyAlignment="1">
      <alignment horizontal="center" vertical="top"/>
    </xf>
    <xf numFmtId="0" fontId="53" fillId="31" borderId="1" xfId="0" applyFont="1" applyFill="1" applyBorder="1" applyAlignment="1">
      <alignment horizontal="center" vertical="center" wrapText="1"/>
    </xf>
    <xf numFmtId="1" fontId="54" fillId="31" borderId="1" xfId="0" applyNumberFormat="1" applyFont="1" applyFill="1" applyBorder="1" applyAlignment="1">
      <alignment horizontal="center" vertical="center" wrapText="1"/>
    </xf>
    <xf numFmtId="1" fontId="54" fillId="42" borderId="1" xfId="0" applyNumberFormat="1" applyFont="1" applyFill="1" applyBorder="1" applyAlignment="1">
      <alignment horizontal="center" vertical="center" wrapText="1"/>
    </xf>
    <xf numFmtId="1" fontId="54" fillId="43" borderId="1" xfId="0" applyNumberFormat="1" applyFont="1" applyFill="1" applyBorder="1" applyAlignment="1">
      <alignment horizontal="center" vertical="center" wrapText="1"/>
    </xf>
    <xf numFmtId="1" fontId="54" fillId="37" borderId="1" xfId="0" applyNumberFormat="1" applyFont="1" applyFill="1" applyBorder="1" applyAlignment="1">
      <alignment horizontal="center" vertical="center" wrapText="1"/>
    </xf>
    <xf numFmtId="0" fontId="54" fillId="43" borderId="1" xfId="0" applyFont="1" applyFill="1" applyBorder="1" applyAlignment="1">
      <alignment horizontal="center" vertical="center" wrapText="1"/>
    </xf>
    <xf numFmtId="2" fontId="54" fillId="43" borderId="1" xfId="0" applyNumberFormat="1" applyFont="1" applyFill="1" applyBorder="1" applyAlignment="1">
      <alignment horizontal="center" vertical="center" wrapText="1"/>
    </xf>
    <xf numFmtId="170" fontId="6" fillId="43" borderId="1" xfId="0" applyNumberFormat="1" applyFont="1" applyFill="1" applyBorder="1" applyAlignment="1">
      <alignment horizontal="center" vertical="center" wrapText="1"/>
    </xf>
    <xf numFmtId="0" fontId="0" fillId="43" borderId="0" xfId="0" applyFill="1"/>
    <xf numFmtId="1" fontId="54" fillId="39" borderId="1" xfId="0" applyNumberFormat="1" applyFont="1" applyFill="1" applyBorder="1" applyAlignment="1">
      <alignment horizontal="center" vertical="center" wrapText="1"/>
    </xf>
    <xf numFmtId="173" fontId="54" fillId="43" borderId="1" xfId="0" applyNumberFormat="1" applyFont="1" applyFill="1" applyBorder="1" applyAlignment="1">
      <alignment horizontal="center" vertical="center" wrapText="1"/>
    </xf>
    <xf numFmtId="14" fontId="54" fillId="43" borderId="1" xfId="0" applyNumberFormat="1" applyFont="1" applyFill="1" applyBorder="1" applyAlignment="1">
      <alignment horizontal="center" vertical="center" wrapText="1"/>
    </xf>
    <xf numFmtId="0" fontId="6" fillId="33" borderId="0" xfId="0" applyFont="1" applyFill="1" applyAlignment="1">
      <alignment horizontal="center" vertical="center"/>
    </xf>
    <xf numFmtId="0" fontId="6" fillId="33" borderId="0" xfId="0" applyFont="1" applyFill="1" applyAlignment="1">
      <alignment horizontal="left" vertical="center"/>
    </xf>
    <xf numFmtId="1" fontId="50" fillId="26" borderId="1" xfId="0" applyNumberFormat="1" applyFont="1" applyFill="1" applyBorder="1" applyAlignment="1">
      <alignment horizontal="center" vertical="center" wrapText="1"/>
    </xf>
    <xf numFmtId="0" fontId="9" fillId="26" borderId="1" xfId="0" applyFont="1" applyFill="1" applyBorder="1" applyAlignment="1">
      <alignment horizontal="center" vertical="center" wrapText="1"/>
    </xf>
    <xf numFmtId="0" fontId="10" fillId="26" borderId="1" xfId="0" applyFont="1" applyFill="1" applyBorder="1" applyAlignment="1">
      <alignment horizontal="center" vertical="center" wrapText="1"/>
    </xf>
    <xf numFmtId="0" fontId="50" fillId="26" borderId="1" xfId="0" applyFont="1" applyFill="1" applyBorder="1" applyAlignment="1">
      <alignment horizontal="center" vertical="center" wrapText="1"/>
    </xf>
    <xf numFmtId="0" fontId="0" fillId="0" borderId="12" xfId="0" applyBorder="1"/>
    <xf numFmtId="0" fontId="0" fillId="0" borderId="13" xfId="0" applyBorder="1"/>
    <xf numFmtId="0" fontId="0" fillId="0" borderId="14" xfId="0" applyBorder="1"/>
    <xf numFmtId="0" fontId="0" fillId="0" borderId="22" xfId="0" applyBorder="1"/>
    <xf numFmtId="0" fontId="0" fillId="0" borderId="20" xfId="0" applyBorder="1"/>
    <xf numFmtId="0" fontId="0" fillId="0" borderId="12" xfId="0" pivotButton="1" applyBorder="1"/>
    <xf numFmtId="0" fontId="0" fillId="0" borderId="19" xfId="0" applyBorder="1"/>
    <xf numFmtId="0" fontId="0" fillId="0" borderId="15" xfId="0" applyBorder="1"/>
    <xf numFmtId="0" fontId="62" fillId="0" borderId="12" xfId="0" applyFont="1" applyBorder="1"/>
    <xf numFmtId="0" fontId="62" fillId="0" borderId="19" xfId="0" applyFont="1" applyBorder="1"/>
    <xf numFmtId="0" fontId="0" fillId="0" borderId="13" xfId="0" pivotButton="1" applyBorder="1"/>
    <xf numFmtId="0" fontId="0" fillId="0" borderId="23" xfId="0" applyBorder="1"/>
    <xf numFmtId="2" fontId="0" fillId="0" borderId="19" xfId="0" applyNumberFormat="1" applyBorder="1" applyAlignment="1">
      <alignment horizontal="center" vertical="center"/>
    </xf>
    <xf numFmtId="0" fontId="61" fillId="0" borderId="0" xfId="0" applyFont="1"/>
    <xf numFmtId="0" fontId="61" fillId="0" borderId="16" xfId="0" applyFont="1" applyBorder="1"/>
    <xf numFmtId="2" fontId="61" fillId="0" borderId="16" xfId="0" applyNumberFormat="1" applyFont="1" applyBorder="1" applyAlignment="1">
      <alignment horizontal="center" vertical="center"/>
    </xf>
    <xf numFmtId="0" fontId="0" fillId="44" borderId="12" xfId="0" applyFill="1" applyBorder="1"/>
    <xf numFmtId="0" fontId="0" fillId="44" borderId="13" xfId="0" applyFill="1" applyBorder="1"/>
    <xf numFmtId="0" fontId="0" fillId="45" borderId="12" xfId="0" applyFill="1" applyBorder="1"/>
    <xf numFmtId="0" fontId="0" fillId="45" borderId="13" xfId="0" applyFill="1" applyBorder="1"/>
    <xf numFmtId="0" fontId="63" fillId="34" borderId="19" xfId="0" applyFont="1" applyFill="1" applyBorder="1"/>
    <xf numFmtId="2" fontId="63" fillId="34" borderId="19" xfId="0" applyNumberFormat="1" applyFont="1" applyFill="1" applyBorder="1" applyAlignment="1">
      <alignment horizontal="center" vertical="center"/>
    </xf>
    <xf numFmtId="0" fontId="0" fillId="0" borderId="0" xfId="0" applyAlignment="1">
      <alignment horizontal="right"/>
    </xf>
    <xf numFmtId="0" fontId="0" fillId="0" borderId="0" xfId="0" applyAlignment="1">
      <alignment horizontal="left"/>
    </xf>
    <xf numFmtId="2" fontId="0" fillId="0" borderId="12" xfId="0" applyNumberFormat="1" applyBorder="1" applyAlignment="1">
      <alignment horizontal="center" vertical="center"/>
    </xf>
    <xf numFmtId="0" fontId="2" fillId="0" borderId="0" xfId="0" applyFont="1" applyAlignment="1">
      <alignment horizontal="center"/>
    </xf>
    <xf numFmtId="0" fontId="2" fillId="0" borderId="0" xfId="0" applyFont="1"/>
    <xf numFmtId="0" fontId="2" fillId="0" borderId="0" xfId="0" applyFont="1" applyAlignment="1">
      <alignment horizontal="left"/>
    </xf>
    <xf numFmtId="0" fontId="0" fillId="0" borderId="0" xfId="0"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21" xfId="0" applyBorder="1" applyAlignment="1">
      <alignment horizontal="center" vertical="center"/>
    </xf>
    <xf numFmtId="0" fontId="61" fillId="0" borderId="17" xfId="0" applyFont="1" applyBorder="1" applyAlignment="1">
      <alignment horizontal="center" vertical="center"/>
    </xf>
    <xf numFmtId="0" fontId="61" fillId="0" borderId="16" xfId="0" applyFont="1" applyBorder="1" applyAlignment="1">
      <alignment horizontal="center" vertical="center"/>
    </xf>
    <xf numFmtId="0" fontId="61" fillId="0" borderId="18" xfId="0" applyFont="1" applyBorder="1" applyAlignment="1">
      <alignment horizontal="center" vertical="center"/>
    </xf>
    <xf numFmtId="0" fontId="61" fillId="0" borderId="19" xfId="0" applyFont="1" applyBorder="1" applyAlignment="1">
      <alignment horizontal="center" vertical="center"/>
    </xf>
    <xf numFmtId="0" fontId="61" fillId="0" borderId="0" xfId="0" applyFont="1" applyAlignment="1">
      <alignment horizontal="center" vertical="center"/>
    </xf>
    <xf numFmtId="0" fontId="63" fillId="34" borderId="0" xfId="0" applyFont="1" applyFill="1" applyAlignment="1">
      <alignment horizontal="center" vertical="center"/>
    </xf>
    <xf numFmtId="0" fontId="63" fillId="34" borderId="19" xfId="0" applyFont="1" applyFill="1" applyBorder="1" applyAlignment="1">
      <alignment horizontal="center" vertical="center"/>
    </xf>
    <xf numFmtId="0" fontId="63" fillId="34" borderId="21" xfId="0" applyFont="1" applyFill="1" applyBorder="1" applyAlignment="1">
      <alignment horizontal="center" vertical="center"/>
    </xf>
    <xf numFmtId="0" fontId="65" fillId="0" borderId="11" xfId="0" applyFont="1" applyBorder="1" applyAlignment="1">
      <alignment horizontal="left" vertical="center"/>
    </xf>
    <xf numFmtId="0" fontId="65" fillId="0" borderId="11" xfId="0" applyFont="1" applyBorder="1" applyAlignment="1">
      <alignment horizontal="center" vertical="center"/>
    </xf>
    <xf numFmtId="0" fontId="65" fillId="0" borderId="11" xfId="0" applyFont="1" applyBorder="1" applyAlignment="1">
      <alignment horizontal="left" vertical="center" wrapText="1"/>
    </xf>
    <xf numFmtId="0" fontId="65" fillId="0" borderId="0" xfId="0" applyFont="1" applyAlignment="1">
      <alignment horizontal="left"/>
    </xf>
    <xf numFmtId="1" fontId="64" fillId="0" borderId="1" xfId="0" applyNumberFormat="1" applyFont="1" applyBorder="1" applyAlignment="1">
      <alignment horizontal="center" vertical="center" wrapText="1"/>
    </xf>
    <xf numFmtId="0" fontId="64" fillId="0" borderId="1" xfId="0" applyFont="1" applyBorder="1" applyAlignment="1">
      <alignment horizontal="center" vertical="center" wrapText="1"/>
    </xf>
    <xf numFmtId="0" fontId="66" fillId="0" borderId="0" xfId="0" applyFont="1"/>
    <xf numFmtId="1" fontId="67" fillId="0" borderId="1" xfId="0" applyNumberFormat="1" applyFont="1" applyBorder="1" applyAlignment="1">
      <alignment horizontal="center" vertical="center" wrapText="1"/>
    </xf>
    <xf numFmtId="0" fontId="66" fillId="0" borderId="1" xfId="0" applyFont="1" applyBorder="1" applyAlignment="1">
      <alignment horizontal="center" vertical="center" wrapText="1"/>
    </xf>
    <xf numFmtId="0" fontId="67" fillId="0" borderId="1" xfId="0" applyFont="1" applyBorder="1" applyAlignment="1">
      <alignment horizontal="center" vertical="center" wrapText="1"/>
    </xf>
    <xf numFmtId="0" fontId="66" fillId="0" borderId="1" xfId="0" applyFont="1" applyBorder="1" applyAlignment="1">
      <alignment vertical="center" wrapText="1"/>
    </xf>
    <xf numFmtId="0" fontId="67" fillId="0" borderId="1" xfId="0" applyFont="1" applyBorder="1" applyAlignment="1">
      <alignment vertical="center" wrapText="1"/>
    </xf>
    <xf numFmtId="2" fontId="66" fillId="0" borderId="1" xfId="0" applyNumberFormat="1" applyFont="1" applyBorder="1" applyAlignment="1">
      <alignment horizontal="center" vertical="center" wrapText="1"/>
    </xf>
    <xf numFmtId="0" fontId="67" fillId="0" borderId="0" xfId="0" applyFont="1"/>
    <xf numFmtId="0" fontId="66" fillId="0" borderId="1" xfId="0" applyFont="1" applyBorder="1" applyAlignment="1">
      <alignment horizontal="center" vertical="center"/>
    </xf>
    <xf numFmtId="1" fontId="66" fillId="0" borderId="1" xfId="0" applyNumberFormat="1" applyFont="1" applyBorder="1" applyAlignment="1">
      <alignment horizontal="center" vertical="center" wrapText="1"/>
    </xf>
    <xf numFmtId="0" fontId="66" fillId="0" borderId="1" xfId="0" applyFont="1" applyBorder="1"/>
    <xf numFmtId="0" fontId="67" fillId="0" borderId="0" xfId="0" applyFont="1" applyAlignment="1">
      <alignment horizontal="center"/>
    </xf>
    <xf numFmtId="1" fontId="65" fillId="0" borderId="11" xfId="0" applyNumberFormat="1" applyFont="1" applyBorder="1" applyAlignment="1">
      <alignment horizontal="left" vertical="center"/>
    </xf>
    <xf numFmtId="1" fontId="67" fillId="0" borderId="0" xfId="0" applyNumberFormat="1" applyFont="1"/>
    <xf numFmtId="0" fontId="69" fillId="0" borderId="0" xfId="0" applyFont="1" applyAlignment="1">
      <alignment horizontal="center"/>
    </xf>
    <xf numFmtId="0" fontId="51" fillId="0" borderId="0" xfId="0" applyFont="1"/>
    <xf numFmtId="0" fontId="70" fillId="0" borderId="24" xfId="0" applyFont="1" applyBorder="1" applyAlignment="1">
      <alignment horizontal="center" vertical="center"/>
    </xf>
    <xf numFmtId="0" fontId="70" fillId="0" borderId="24" xfId="0" applyFont="1" applyBorder="1" applyAlignment="1">
      <alignment horizontal="center" vertical="center" wrapText="1"/>
    </xf>
    <xf numFmtId="2" fontId="70" fillId="0" borderId="24" xfId="0" applyNumberFormat="1" applyFont="1" applyBorder="1" applyAlignment="1">
      <alignment horizontal="center" vertical="center" wrapText="1"/>
    </xf>
    <xf numFmtId="0" fontId="70" fillId="0" borderId="25" xfId="0" applyFont="1" applyBorder="1" applyAlignment="1">
      <alignment horizontal="center" vertical="center" wrapText="1"/>
    </xf>
    <xf numFmtId="1" fontId="70" fillId="0" borderId="25" xfId="0" applyNumberFormat="1" applyFont="1" applyBorder="1" applyAlignment="1">
      <alignment horizontal="center" vertical="center" wrapText="1"/>
    </xf>
    <xf numFmtId="0" fontId="69" fillId="0" borderId="0" xfId="0" applyFont="1"/>
    <xf numFmtId="0" fontId="71" fillId="0" borderId="25" xfId="0" applyFont="1" applyBorder="1" applyAlignment="1">
      <alignment horizontal="center" vertical="center"/>
    </xf>
    <xf numFmtId="0" fontId="51" fillId="0" borderId="1" xfId="0" applyFont="1" applyBorder="1" applyAlignment="1">
      <alignment horizontal="left" vertical="center" wrapText="1"/>
    </xf>
    <xf numFmtId="0" fontId="51" fillId="0" borderId="1" xfId="0" applyFont="1" applyBorder="1" applyAlignment="1">
      <alignment vertical="center" wrapText="1"/>
    </xf>
    <xf numFmtId="49" fontId="51" fillId="0" borderId="1" xfId="0" applyNumberFormat="1" applyFont="1" applyBorder="1" applyAlignment="1">
      <alignment horizontal="right" vertical="center" wrapText="1"/>
    </xf>
    <xf numFmtId="174" fontId="51" fillId="0" borderId="1" xfId="0" applyNumberFormat="1" applyFont="1" applyBorder="1" applyAlignment="1">
      <alignment horizontal="right" vertical="center" wrapText="1"/>
    </xf>
    <xf numFmtId="0" fontId="51" fillId="0" borderId="1" xfId="0" applyFont="1" applyBorder="1" applyAlignment="1">
      <alignment horizontal="right" vertical="center" wrapText="1"/>
    </xf>
    <xf numFmtId="2" fontId="51" fillId="0" borderId="1" xfId="0" applyNumberFormat="1" applyFont="1" applyBorder="1" applyAlignment="1">
      <alignment horizontal="right" vertical="center" wrapText="1"/>
    </xf>
    <xf numFmtId="3" fontId="51" fillId="0" borderId="26" xfId="0" applyNumberFormat="1" applyFont="1" applyBorder="1" applyAlignment="1">
      <alignment horizontal="right" vertical="center" wrapText="1"/>
    </xf>
    <xf numFmtId="1" fontId="51" fillId="0" borderId="24" xfId="0" applyNumberFormat="1" applyFont="1" applyBorder="1" applyAlignment="1">
      <alignment horizontal="right" vertical="center" wrapText="1"/>
    </xf>
    <xf numFmtId="3" fontId="51" fillId="0" borderId="24" xfId="0" applyNumberFormat="1" applyFont="1" applyBorder="1" applyAlignment="1">
      <alignment horizontal="center" vertical="center" wrapText="1"/>
    </xf>
    <xf numFmtId="175" fontId="51" fillId="0" borderId="1" xfId="0" applyNumberFormat="1" applyFont="1" applyBorder="1" applyAlignment="1">
      <alignment horizontal="left" vertical="center" wrapText="1"/>
    </xf>
    <xf numFmtId="2" fontId="51" fillId="0" borderId="27" xfId="0" applyNumberFormat="1" applyFont="1" applyBorder="1" applyAlignment="1">
      <alignment horizontal="right" vertical="center" wrapText="1"/>
    </xf>
    <xf numFmtId="3" fontId="51" fillId="0" borderId="28" xfId="0" applyNumberFormat="1" applyFont="1" applyBorder="1" applyAlignment="1">
      <alignment horizontal="right" vertical="center" wrapText="1"/>
    </xf>
    <xf numFmtId="0" fontId="70" fillId="35" borderId="24" xfId="0" applyFont="1" applyFill="1" applyBorder="1" applyAlignment="1">
      <alignment horizontal="center" vertical="center"/>
    </xf>
    <xf numFmtId="0" fontId="69" fillId="35" borderId="0" xfId="0" applyFont="1" applyFill="1" applyAlignment="1">
      <alignment horizontal="left" vertical="center" wrapText="1"/>
    </xf>
    <xf numFmtId="0" fontId="69" fillId="35" borderId="0" xfId="0" applyFont="1" applyFill="1" applyAlignment="1">
      <alignment vertical="center" wrapText="1"/>
    </xf>
    <xf numFmtId="49" fontId="69" fillId="35" borderId="0" xfId="0" applyNumberFormat="1" applyFont="1" applyFill="1" applyAlignment="1">
      <alignment horizontal="right" vertical="center" wrapText="1"/>
    </xf>
    <xf numFmtId="174" fontId="69" fillId="35" borderId="0" xfId="0" applyNumberFormat="1" applyFont="1" applyFill="1" applyAlignment="1">
      <alignment horizontal="right" vertical="center" wrapText="1"/>
    </xf>
    <xf numFmtId="0" fontId="69" fillId="35" borderId="0" xfId="0" applyFont="1" applyFill="1" applyAlignment="1">
      <alignment horizontal="right" vertical="center" wrapText="1"/>
    </xf>
    <xf numFmtId="2" fontId="69" fillId="35" borderId="24" xfId="0" applyNumberFormat="1" applyFont="1" applyFill="1" applyBorder="1" applyAlignment="1">
      <alignment horizontal="right" vertical="center" wrapText="1"/>
    </xf>
    <xf numFmtId="3" fontId="69" fillId="35" borderId="24" xfId="0" applyNumberFormat="1" applyFont="1" applyFill="1" applyBorder="1" applyAlignment="1">
      <alignment horizontal="right" vertical="center" wrapText="1"/>
    </xf>
    <xf numFmtId="1" fontId="69" fillId="35" borderId="24" xfId="0" applyNumberFormat="1" applyFont="1" applyFill="1" applyBorder="1" applyAlignment="1">
      <alignment horizontal="right" vertical="center" wrapText="1"/>
    </xf>
    <xf numFmtId="0" fontId="71" fillId="0" borderId="25" xfId="0" applyFont="1" applyBorder="1" applyAlignment="1">
      <alignment horizontal="center"/>
    </xf>
    <xf numFmtId="0" fontId="51" fillId="0" borderId="24" xfId="0" applyFont="1" applyBorder="1" applyAlignment="1">
      <alignment vertical="center"/>
    </xf>
    <xf numFmtId="0" fontId="71" fillId="0" borderId="29" xfId="0" applyFont="1" applyBorder="1" applyAlignment="1">
      <alignment horizontal="left"/>
    </xf>
    <xf numFmtId="49" fontId="71" fillId="0" borderId="24" xfId="0" applyNumberFormat="1" applyFont="1" applyBorder="1" applyAlignment="1">
      <alignment horizontal="right"/>
    </xf>
    <xf numFmtId="0" fontId="71" fillId="0" borderId="24" xfId="0" applyFont="1" applyBorder="1" applyAlignment="1">
      <alignment horizontal="right"/>
    </xf>
    <xf numFmtId="2" fontId="71" fillId="0" borderId="24" xfId="0" applyNumberFormat="1" applyFont="1" applyBorder="1"/>
    <xf numFmtId="1" fontId="71" fillId="0" borderId="25" xfId="0" applyNumberFormat="1" applyFont="1" applyBorder="1" applyAlignment="1">
      <alignment horizontal="right"/>
    </xf>
    <xf numFmtId="49" fontId="71" fillId="0" borderId="29" xfId="0" applyNumberFormat="1" applyFont="1" applyBorder="1" applyAlignment="1">
      <alignment horizontal="left" vertical="center"/>
    </xf>
    <xf numFmtId="49" fontId="71" fillId="0" borderId="24" xfId="0" applyNumberFormat="1" applyFont="1" applyBorder="1" applyAlignment="1">
      <alignment horizontal="right" vertical="center" wrapText="1"/>
    </xf>
    <xf numFmtId="49" fontId="71" fillId="0" borderId="29" xfId="0" applyNumberFormat="1" applyFont="1" applyBorder="1" applyAlignment="1">
      <alignment horizontal="left"/>
    </xf>
    <xf numFmtId="3" fontId="71" fillId="0" borderId="25" xfId="0" applyNumberFormat="1" applyFont="1" applyBorder="1" applyAlignment="1">
      <alignment horizontal="right"/>
    </xf>
    <xf numFmtId="0" fontId="70" fillId="35" borderId="25" xfId="0" applyFont="1" applyFill="1" applyBorder="1" applyAlignment="1">
      <alignment horizontal="center"/>
    </xf>
    <xf numFmtId="0" fontId="70" fillId="35" borderId="24" xfId="0" applyFont="1" applyFill="1" applyBorder="1"/>
    <xf numFmtId="0" fontId="70" fillId="35" borderId="29" xfId="0" applyFont="1" applyFill="1" applyBorder="1" applyAlignment="1">
      <alignment horizontal="left"/>
    </xf>
    <xf numFmtId="0" fontId="70" fillId="35" borderId="24" xfId="0" applyFont="1" applyFill="1" applyBorder="1" applyAlignment="1">
      <alignment horizontal="right"/>
    </xf>
    <xf numFmtId="2" fontId="70" fillId="35" borderId="24" xfId="0" applyNumberFormat="1" applyFont="1" applyFill="1" applyBorder="1"/>
    <xf numFmtId="1" fontId="70" fillId="35" borderId="25" xfId="0" applyNumberFormat="1" applyFont="1" applyFill="1" applyBorder="1" applyAlignment="1">
      <alignment horizontal="right"/>
    </xf>
    <xf numFmtId="0" fontId="71" fillId="0" borderId="25" xfId="0" applyFont="1" applyBorder="1" applyAlignment="1">
      <alignment horizontal="right" vertical="center" wrapText="1"/>
    </xf>
    <xf numFmtId="0" fontId="71" fillId="0" borderId="25" xfId="0" applyFont="1" applyBorder="1" applyAlignment="1">
      <alignment horizontal="right"/>
    </xf>
    <xf numFmtId="0" fontId="51" fillId="33" borderId="24" xfId="0" applyFont="1" applyFill="1" applyBorder="1" applyAlignment="1">
      <alignment vertical="center"/>
    </xf>
    <xf numFmtId="0" fontId="70" fillId="35" borderId="24" xfId="0" applyFont="1" applyFill="1" applyBorder="1" applyAlignment="1">
      <alignment horizontal="left"/>
    </xf>
    <xf numFmtId="0" fontId="70" fillId="35" borderId="25" xfId="0" applyFont="1" applyFill="1" applyBorder="1" applyAlignment="1">
      <alignment horizontal="right" vertical="center" wrapText="1"/>
    </xf>
    <xf numFmtId="0" fontId="71" fillId="33" borderId="25" xfId="0" applyFont="1" applyFill="1" applyBorder="1" applyAlignment="1">
      <alignment horizontal="center"/>
    </xf>
    <xf numFmtId="0" fontId="71" fillId="0" borderId="29" xfId="0" applyFont="1" applyBorder="1" applyAlignment="1">
      <alignment horizontal="left" vertical="center"/>
    </xf>
    <xf numFmtId="49" fontId="71" fillId="0" borderId="30" xfId="0" applyNumberFormat="1" applyFont="1" applyBorder="1" applyAlignment="1">
      <alignment horizontal="right"/>
    </xf>
    <xf numFmtId="0" fontId="71" fillId="0" borderId="30" xfId="0" applyFont="1" applyBorder="1" applyAlignment="1">
      <alignment horizontal="right"/>
    </xf>
    <xf numFmtId="2" fontId="71" fillId="0" borderId="24" xfId="0" applyNumberFormat="1" applyFont="1" applyBorder="1" applyAlignment="1">
      <alignment vertical="center"/>
    </xf>
    <xf numFmtId="0" fontId="71" fillId="0" borderId="25" xfId="0" applyFont="1" applyBorder="1" applyAlignment="1">
      <alignment horizontal="right" vertical="center"/>
    </xf>
    <xf numFmtId="49" fontId="71" fillId="0" borderId="29" xfId="2" applyNumberFormat="1" applyFont="1" applyFill="1" applyBorder="1" applyAlignment="1" applyProtection="1">
      <alignment horizontal="left"/>
    </xf>
    <xf numFmtId="2" fontId="71" fillId="0" borderId="24" xfId="0" quotePrefix="1" applyNumberFormat="1" applyFont="1" applyBorder="1"/>
    <xf numFmtId="0" fontId="71" fillId="0" borderId="31" xfId="0" applyFont="1" applyBorder="1" applyAlignment="1">
      <alignment horizontal="left"/>
    </xf>
    <xf numFmtId="49" fontId="71" fillId="0" borderId="32" xfId="0" applyNumberFormat="1" applyFont="1" applyBorder="1" applyAlignment="1">
      <alignment horizontal="right"/>
    </xf>
    <xf numFmtId="0" fontId="71" fillId="0" borderId="32" xfId="0" applyFont="1" applyBorder="1" applyAlignment="1">
      <alignment horizontal="right"/>
    </xf>
    <xf numFmtId="2" fontId="71" fillId="0" borderId="32" xfId="0" applyNumberFormat="1" applyFont="1" applyBorder="1"/>
    <xf numFmtId="1" fontId="71" fillId="0" borderId="33" xfId="0" applyNumberFormat="1" applyFont="1" applyBorder="1" applyAlignment="1">
      <alignment horizontal="right"/>
    </xf>
    <xf numFmtId="0" fontId="71" fillId="0" borderId="34" xfId="0" applyFont="1" applyBorder="1" applyAlignment="1">
      <alignment horizontal="left"/>
    </xf>
    <xf numFmtId="0" fontId="71" fillId="0" borderId="35" xfId="0" applyFont="1" applyBorder="1" applyAlignment="1">
      <alignment horizontal="right"/>
    </xf>
    <xf numFmtId="2" fontId="71" fillId="0" borderId="35" xfId="0" applyNumberFormat="1" applyFont="1" applyBorder="1"/>
    <xf numFmtId="0" fontId="71" fillId="0" borderId="36" xfId="0" applyFont="1" applyBorder="1" applyAlignment="1">
      <alignment horizontal="right" vertical="center" wrapText="1"/>
    </xf>
    <xf numFmtId="49" fontId="71" fillId="0" borderId="24" xfId="2" applyNumberFormat="1" applyFont="1" applyFill="1" applyBorder="1" applyAlignment="1" applyProtection="1">
      <alignment horizontal="right"/>
    </xf>
    <xf numFmtId="49" fontId="71" fillId="0" borderId="30" xfId="2" applyNumberFormat="1" applyFont="1" applyFill="1" applyBorder="1" applyAlignment="1" applyProtection="1">
      <alignment horizontal="right"/>
    </xf>
    <xf numFmtId="1" fontId="71" fillId="33" borderId="25" xfId="0" applyNumberFormat="1" applyFont="1" applyFill="1" applyBorder="1" applyAlignment="1">
      <alignment horizontal="center"/>
    </xf>
    <xf numFmtId="0" fontId="72" fillId="46" borderId="24" xfId="0" applyFont="1" applyFill="1" applyBorder="1" applyAlignment="1">
      <alignment vertical="center" wrapText="1"/>
    </xf>
    <xf numFmtId="49" fontId="71" fillId="33" borderId="29" xfId="2" applyNumberFormat="1" applyFont="1" applyFill="1" applyBorder="1" applyAlignment="1" applyProtection="1">
      <alignment horizontal="left"/>
    </xf>
    <xf numFmtId="49" fontId="71" fillId="33" borderId="24" xfId="0" applyNumberFormat="1" applyFont="1" applyFill="1" applyBorder="1" applyAlignment="1">
      <alignment horizontal="right" vertical="center" wrapText="1"/>
    </xf>
    <xf numFmtId="0" fontId="71" fillId="33" borderId="24" xfId="0" applyFont="1" applyFill="1" applyBorder="1" applyAlignment="1">
      <alignment horizontal="right"/>
    </xf>
    <xf numFmtId="2" fontId="71" fillId="33" borderId="24" xfId="0" applyNumberFormat="1" applyFont="1" applyFill="1" applyBorder="1" applyAlignment="1">
      <alignment horizontal="right"/>
    </xf>
    <xf numFmtId="1" fontId="71" fillId="33" borderId="25" xfId="0" applyNumberFormat="1" applyFont="1" applyFill="1" applyBorder="1" applyAlignment="1">
      <alignment horizontal="right"/>
    </xf>
    <xf numFmtId="1" fontId="71" fillId="35" borderId="25" xfId="0" applyNumberFormat="1" applyFont="1" applyFill="1" applyBorder="1" applyAlignment="1">
      <alignment horizontal="center"/>
    </xf>
    <xf numFmtId="2" fontId="71" fillId="0" borderId="24" xfId="0" applyNumberFormat="1" applyFont="1" applyBorder="1" applyAlignment="1">
      <alignment horizontal="right"/>
    </xf>
    <xf numFmtId="0" fontId="72" fillId="46" borderId="24" xfId="0" applyFont="1" applyFill="1" applyBorder="1" applyAlignment="1">
      <alignment vertical="center"/>
    </xf>
    <xf numFmtId="49" fontId="71" fillId="33" borderId="24" xfId="0" applyNumberFormat="1" applyFont="1" applyFill="1" applyBorder="1" applyAlignment="1">
      <alignment horizontal="right"/>
    </xf>
    <xf numFmtId="0" fontId="71" fillId="0" borderId="24" xfId="0" applyFont="1" applyBorder="1"/>
    <xf numFmtId="0" fontId="71" fillId="0" borderId="24" xfId="0" quotePrefix="1" applyFont="1" applyBorder="1" applyAlignment="1">
      <alignment horizontal="right"/>
    </xf>
    <xf numFmtId="2" fontId="71" fillId="0" borderId="30" xfId="0" applyNumberFormat="1" applyFont="1" applyBorder="1" applyAlignment="1">
      <alignment horizontal="right"/>
    </xf>
    <xf numFmtId="1" fontId="71" fillId="0" borderId="37" xfId="0" applyNumberFormat="1" applyFont="1" applyBorder="1" applyAlignment="1">
      <alignment horizontal="right"/>
    </xf>
    <xf numFmtId="0" fontId="71" fillId="0" borderId="0" xfId="0" applyFont="1" applyAlignment="1">
      <alignment horizontal="left"/>
    </xf>
    <xf numFmtId="2" fontId="71" fillId="0" borderId="38" xfId="0" applyNumberFormat="1" applyFont="1" applyBorder="1" applyAlignment="1">
      <alignment horizontal="right"/>
    </xf>
    <xf numFmtId="1" fontId="71" fillId="0" borderId="0" xfId="0" applyNumberFormat="1" applyFont="1" applyAlignment="1">
      <alignment horizontal="right"/>
    </xf>
    <xf numFmtId="2" fontId="71" fillId="33" borderId="24" xfId="0" applyNumberFormat="1" applyFont="1" applyFill="1" applyBorder="1"/>
    <xf numFmtId="0" fontId="71" fillId="33" borderId="25" xfId="0" applyFont="1" applyFill="1" applyBorder="1" applyAlignment="1">
      <alignment horizontal="right" vertical="center" wrapText="1"/>
    </xf>
    <xf numFmtId="2" fontId="71" fillId="33" borderId="24" xfId="0" applyNumberFormat="1" applyFont="1" applyFill="1" applyBorder="1" applyAlignment="1">
      <alignment horizontal="right" vertical="center" wrapText="1"/>
    </xf>
    <xf numFmtId="1" fontId="71" fillId="33" borderId="25" xfId="0" applyNumberFormat="1" applyFont="1" applyFill="1" applyBorder="1" applyAlignment="1">
      <alignment horizontal="right" vertical="center" wrapText="1"/>
    </xf>
    <xf numFmtId="2" fontId="71" fillId="0" borderId="24" xfId="0" applyNumberFormat="1" applyFont="1" applyBorder="1" applyAlignment="1">
      <alignment horizontal="right" vertical="center" wrapText="1"/>
    </xf>
    <xf numFmtId="1" fontId="71" fillId="0" borderId="25" xfId="0" applyNumberFormat="1" applyFont="1" applyBorder="1" applyAlignment="1">
      <alignment horizontal="right" vertical="center" wrapText="1"/>
    </xf>
    <xf numFmtId="0" fontId="71" fillId="0" borderId="24" xfId="0" applyFont="1" applyBorder="1" applyAlignment="1">
      <alignment horizontal="left"/>
    </xf>
    <xf numFmtId="1" fontId="71" fillId="0" borderId="25" xfId="0" applyNumberFormat="1" applyFont="1" applyBorder="1"/>
    <xf numFmtId="0" fontId="71" fillId="33" borderId="24" xfId="0" applyFont="1" applyFill="1" applyBorder="1" applyAlignment="1">
      <alignment horizontal="left"/>
    </xf>
    <xf numFmtId="175" fontId="71" fillId="33" borderId="24" xfId="3" applyFont="1" applyFill="1" applyBorder="1"/>
    <xf numFmtId="49" fontId="71" fillId="0" borderId="24" xfId="3" applyNumberFormat="1" applyFont="1" applyBorder="1" applyAlignment="1">
      <alignment horizontal="right"/>
    </xf>
    <xf numFmtId="175" fontId="71" fillId="0" borderId="24" xfId="3" applyFont="1" applyBorder="1" applyAlignment="1">
      <alignment horizontal="right"/>
    </xf>
    <xf numFmtId="2" fontId="71" fillId="0" borderId="24" xfId="3" applyNumberFormat="1" applyFont="1" applyBorder="1" applyAlignment="1">
      <alignment horizontal="right"/>
    </xf>
    <xf numFmtId="3" fontId="71" fillId="0" borderId="25" xfId="3" applyNumberFormat="1" applyFont="1" applyBorder="1" applyAlignment="1">
      <alignment horizontal="right"/>
    </xf>
    <xf numFmtId="175" fontId="71" fillId="33" borderId="24" xfId="4" applyFont="1" applyFill="1" applyBorder="1" applyAlignment="1">
      <alignment horizontal="left"/>
    </xf>
    <xf numFmtId="49" fontId="71" fillId="0" borderId="24" xfId="4" applyNumberFormat="1" applyFont="1" applyBorder="1" applyAlignment="1">
      <alignment horizontal="right"/>
    </xf>
    <xf numFmtId="175" fontId="71" fillId="0" borderId="24" xfId="4" applyFont="1" applyBorder="1" applyAlignment="1">
      <alignment horizontal="right"/>
    </xf>
    <xf numFmtId="2" fontId="71" fillId="0" borderId="24" xfId="4" applyNumberFormat="1" applyFont="1" applyBorder="1" applyAlignment="1">
      <alignment horizontal="right"/>
    </xf>
    <xf numFmtId="175" fontId="71" fillId="0" borderId="25" xfId="4" applyFont="1" applyBorder="1" applyAlignment="1">
      <alignment horizontal="right"/>
    </xf>
    <xf numFmtId="175" fontId="71" fillId="33" borderId="24" xfId="4" applyFont="1" applyFill="1" applyBorder="1"/>
    <xf numFmtId="3" fontId="71" fillId="0" borderId="25" xfId="4" applyNumberFormat="1" applyFont="1" applyBorder="1"/>
    <xf numFmtId="0" fontId="69" fillId="35" borderId="24" xfId="5" applyFont="1" applyFill="1" applyBorder="1"/>
    <xf numFmtId="0" fontId="69" fillId="35" borderId="29" xfId="5" applyFont="1" applyFill="1" applyBorder="1" applyAlignment="1">
      <alignment horizontal="left"/>
    </xf>
    <xf numFmtId="2" fontId="69" fillId="35" borderId="24" xfId="5" applyNumberFormat="1" applyFont="1" applyFill="1" applyBorder="1"/>
    <xf numFmtId="3" fontId="69" fillId="35" borderId="25" xfId="5" applyNumberFormat="1" applyFont="1" applyFill="1" applyBorder="1"/>
    <xf numFmtId="0" fontId="71" fillId="33" borderId="24" xfId="0" applyFont="1" applyFill="1" applyBorder="1"/>
    <xf numFmtId="0" fontId="70" fillId="35" borderId="24" xfId="0" applyFont="1" applyFill="1" applyBorder="1" applyAlignment="1">
      <alignment horizontal="center"/>
    </xf>
    <xf numFmtId="0" fontId="70" fillId="35" borderId="35" xfId="0" applyFont="1" applyFill="1" applyBorder="1"/>
    <xf numFmtId="49" fontId="70" fillId="35" borderId="24" xfId="0" applyNumberFormat="1" applyFont="1" applyFill="1" applyBorder="1" applyAlignment="1">
      <alignment horizontal="right"/>
    </xf>
    <xf numFmtId="2" fontId="70" fillId="35" borderId="24" xfId="0" applyNumberFormat="1" applyFont="1" applyFill="1" applyBorder="1" applyAlignment="1">
      <alignment horizontal="right"/>
    </xf>
    <xf numFmtId="3" fontId="70" fillId="35" borderId="25" xfId="0" applyNumberFormat="1" applyFont="1" applyFill="1" applyBorder="1" applyAlignment="1">
      <alignment horizontal="right"/>
    </xf>
    <xf numFmtId="0" fontId="72" fillId="46" borderId="24" xfId="0" applyFont="1" applyFill="1" applyBorder="1" applyAlignment="1">
      <alignment horizontal="left" vertical="center" wrapText="1"/>
    </xf>
    <xf numFmtId="0" fontId="72" fillId="4" borderId="1" xfId="0" applyFont="1" applyFill="1" applyBorder="1" applyAlignment="1">
      <alignment horizontal="right" vertical="center" wrapText="1"/>
    </xf>
    <xf numFmtId="176" fontId="72" fillId="4" borderId="1" xfId="0" applyNumberFormat="1" applyFont="1" applyFill="1" applyBorder="1" applyAlignment="1">
      <alignment horizontal="center" vertical="center" wrapText="1"/>
    </xf>
    <xf numFmtId="0" fontId="51" fillId="4" borderId="1" xfId="0" applyFont="1" applyFill="1" applyBorder="1" applyAlignment="1">
      <alignment horizontal="right" vertical="center" wrapText="1"/>
    </xf>
    <xf numFmtId="2" fontId="72" fillId="4" borderId="1" xfId="0" applyNumberFormat="1" applyFont="1" applyFill="1" applyBorder="1" applyAlignment="1">
      <alignment horizontal="right" vertical="center" wrapText="1"/>
    </xf>
    <xf numFmtId="0" fontId="72" fillId="4" borderId="26" xfId="0" applyFont="1" applyFill="1" applyBorder="1" applyAlignment="1">
      <alignment horizontal="right" vertical="center" wrapText="1"/>
    </xf>
    <xf numFmtId="176" fontId="72" fillId="4" borderId="1" xfId="0" applyNumberFormat="1" applyFont="1" applyFill="1" applyBorder="1" applyAlignment="1">
      <alignment horizontal="right" vertical="center" wrapText="1"/>
    </xf>
    <xf numFmtId="2" fontId="51" fillId="4" borderId="1" xfId="0" applyNumberFormat="1" applyFont="1" applyFill="1" applyBorder="1" applyAlignment="1">
      <alignment horizontal="right" vertical="center" wrapText="1"/>
    </xf>
    <xf numFmtId="0" fontId="51" fillId="4" borderId="26" xfId="0" applyFont="1" applyFill="1" applyBorder="1" applyAlignment="1">
      <alignment horizontal="right" vertical="center" wrapText="1"/>
    </xf>
    <xf numFmtId="164" fontId="51" fillId="4" borderId="1" xfId="0" applyNumberFormat="1" applyFont="1" applyFill="1" applyBorder="1" applyAlignment="1">
      <alignment horizontal="right" vertical="center" wrapText="1"/>
    </xf>
    <xf numFmtId="176" fontId="51" fillId="4" borderId="1" xfId="0" applyNumberFormat="1" applyFont="1" applyFill="1" applyBorder="1" applyAlignment="1">
      <alignment horizontal="right" vertical="center" wrapText="1"/>
    </xf>
    <xf numFmtId="0" fontId="70" fillId="35" borderId="32" xfId="0" applyFont="1" applyFill="1" applyBorder="1"/>
    <xf numFmtId="0" fontId="71" fillId="0" borderId="24" xfId="0" applyFont="1" applyBorder="1" applyAlignment="1">
      <alignment horizontal="center"/>
    </xf>
    <xf numFmtId="0" fontId="72" fillId="0" borderId="24" xfId="0" applyFont="1" applyBorder="1" applyAlignment="1">
      <alignment horizontal="left" vertical="center"/>
    </xf>
    <xf numFmtId="0" fontId="72" fillId="0" borderId="24" xfId="0" applyFont="1" applyBorder="1" applyAlignment="1">
      <alignment horizontal="right" vertical="center" wrapText="1"/>
    </xf>
    <xf numFmtId="14" fontId="72" fillId="0" borderId="24" xfId="0" applyNumberFormat="1" applyFont="1" applyBorder="1" applyAlignment="1">
      <alignment horizontal="center" vertical="center" wrapText="1"/>
    </xf>
    <xf numFmtId="0" fontId="74" fillId="0" borderId="24" xfId="0" applyFont="1" applyBorder="1" applyAlignment="1">
      <alignment horizontal="right" vertical="center" wrapText="1"/>
    </xf>
    <xf numFmtId="3" fontId="71" fillId="0" borderId="24" xfId="0" applyNumberFormat="1" applyFont="1" applyBorder="1" applyAlignment="1">
      <alignment horizontal="right"/>
    </xf>
    <xf numFmtId="14" fontId="72" fillId="47" borderId="24" xfId="0" applyNumberFormat="1" applyFont="1" applyFill="1" applyBorder="1" applyAlignment="1">
      <alignment horizontal="center" vertical="center" wrapText="1"/>
    </xf>
    <xf numFmtId="0" fontId="72" fillId="47" borderId="24" xfId="0" applyFont="1" applyFill="1" applyBorder="1" applyAlignment="1">
      <alignment horizontal="left" vertical="center"/>
    </xf>
    <xf numFmtId="0" fontId="72" fillId="47" borderId="24" xfId="0" applyFont="1" applyFill="1" applyBorder="1" applyAlignment="1">
      <alignment horizontal="right" vertical="center" wrapText="1"/>
    </xf>
    <xf numFmtId="0" fontId="74" fillId="47" borderId="24" xfId="0" applyFont="1" applyFill="1" applyBorder="1" applyAlignment="1">
      <alignment horizontal="right" vertical="center" wrapText="1"/>
    </xf>
    <xf numFmtId="2" fontId="74" fillId="47" borderId="24" xfId="0" applyNumberFormat="1" applyFont="1" applyFill="1" applyBorder="1" applyAlignment="1">
      <alignment vertical="center"/>
    </xf>
    <xf numFmtId="0" fontId="74" fillId="47" borderId="24" xfId="0" applyFont="1" applyFill="1" applyBorder="1" applyAlignment="1">
      <alignment horizontal="right" vertical="center"/>
    </xf>
    <xf numFmtId="2" fontId="51" fillId="0" borderId="24" xfId="0" applyNumberFormat="1" applyFont="1" applyBorder="1"/>
    <xf numFmtId="0" fontId="51" fillId="0" borderId="24" xfId="0" applyFont="1" applyBorder="1" applyAlignment="1">
      <alignment horizontal="right"/>
    </xf>
    <xf numFmtId="0" fontId="75" fillId="48" borderId="24" xfId="0" applyFont="1" applyFill="1" applyBorder="1" applyAlignment="1">
      <alignment horizontal="left" vertical="center"/>
    </xf>
    <xf numFmtId="0" fontId="75" fillId="48" borderId="24" xfId="0" applyFont="1" applyFill="1" applyBorder="1" applyAlignment="1">
      <alignment horizontal="center" vertical="center"/>
    </xf>
    <xf numFmtId="0" fontId="75" fillId="48" borderId="24" xfId="0" applyFont="1" applyFill="1" applyBorder="1" applyAlignment="1">
      <alignment horizontal="right" vertical="center" wrapText="1"/>
    </xf>
    <xf numFmtId="14" fontId="75" fillId="48" borderId="24" xfId="0" applyNumberFormat="1" applyFont="1" applyFill="1" applyBorder="1" applyAlignment="1">
      <alignment horizontal="center" vertical="center" wrapText="1"/>
    </xf>
    <xf numFmtId="2" fontId="69" fillId="35" borderId="24" xfId="0" applyNumberFormat="1" applyFont="1" applyFill="1" applyBorder="1"/>
    <xf numFmtId="3" fontId="69" fillId="35" borderId="24" xfId="0" applyNumberFormat="1" applyFont="1" applyFill="1" applyBorder="1" applyAlignment="1">
      <alignment horizontal="right"/>
    </xf>
    <xf numFmtId="0" fontId="51" fillId="0" borderId="24" xfId="0" applyFont="1" applyBorder="1"/>
    <xf numFmtId="0" fontId="51" fillId="0" borderId="24" xfId="0" applyFont="1" applyBorder="1" applyAlignment="1">
      <alignment horizontal="left"/>
    </xf>
    <xf numFmtId="0" fontId="72" fillId="47" borderId="24" xfId="0" applyFont="1" applyFill="1" applyBorder="1" applyAlignment="1">
      <alignment horizontal="center" vertical="center"/>
    </xf>
    <xf numFmtId="0" fontId="69" fillId="0" borderId="39" xfId="0" applyFont="1" applyBorder="1"/>
    <xf numFmtId="0" fontId="69" fillId="0" borderId="40" xfId="0" applyFont="1" applyBorder="1" applyAlignment="1">
      <alignment horizontal="center"/>
    </xf>
    <xf numFmtId="0" fontId="69" fillId="0" borderId="41" xfId="0" applyFont="1" applyBorder="1" applyAlignment="1">
      <alignment horizontal="center"/>
    </xf>
    <xf numFmtId="0" fontId="69" fillId="0" borderId="42" xfId="0" applyFont="1" applyBorder="1" applyAlignment="1">
      <alignment horizontal="center"/>
    </xf>
    <xf numFmtId="2" fontId="69" fillId="0" borderId="43" xfId="0" applyNumberFormat="1" applyFont="1" applyBorder="1"/>
    <xf numFmtId="0" fontId="69" fillId="0" borderId="43" xfId="0" applyFont="1" applyBorder="1"/>
    <xf numFmtId="1" fontId="69" fillId="0" borderId="44" xfId="0" applyNumberFormat="1" applyFont="1" applyBorder="1"/>
    <xf numFmtId="2" fontId="51" fillId="0" borderId="0" xfId="0" applyNumberFormat="1" applyFont="1"/>
    <xf numFmtId="1" fontId="51" fillId="0" borderId="0" xfId="0" applyNumberFormat="1" applyFont="1"/>
  </cellXfs>
  <cellStyles count="6">
    <cellStyle name="Hyperlink" xfId="1" xr:uid="{00000000-000B-0000-0000-000008000000}"/>
    <cellStyle name="Millares" xfId="2" builtinId="3"/>
    <cellStyle name="Normal" xfId="0" builtinId="0"/>
    <cellStyle name="Normal 2" xfId="4" xr:uid="{A0DC4DF0-2FB3-43E6-A0E9-BD412669E95D}"/>
    <cellStyle name="Normal 3" xfId="5" xr:uid="{8B5C716C-1841-46B2-9FA3-B2497CF18697}"/>
    <cellStyle name="Normal 4" xfId="3" xr:uid="{FCE065B8-1C00-43BE-956B-7C68F2D8350C}"/>
  </cellStyles>
  <dxfs count="49">
    <dxf>
      <fill>
        <patternFill patternType="solid">
          <fgColor rgb="FFEAD1DC"/>
          <bgColor rgb="FFEAD1DC"/>
        </patternFill>
      </fill>
    </dxf>
    <dxf>
      <fill>
        <patternFill patternType="solid">
          <fgColor rgb="FFEA9999"/>
          <bgColor rgb="FFEA9999"/>
        </patternFill>
      </fill>
    </dxf>
    <dxf>
      <fill>
        <patternFill patternType="solid">
          <fgColor rgb="FFFFE599"/>
          <bgColor rgb="FFFFE599"/>
        </patternFill>
      </fill>
    </dxf>
    <dxf>
      <fill>
        <patternFill patternType="solid">
          <fgColor rgb="FFB7E1CD"/>
          <bgColor rgb="FFB7E1CD"/>
        </patternFill>
      </fill>
    </dxf>
    <dxf>
      <font>
        <sz val="14"/>
      </font>
    </dxf>
    <dxf>
      <font>
        <sz val="14"/>
      </font>
    </dxf>
    <dxf>
      <font>
        <b/>
      </font>
    </dxf>
    <dxf>
      <font>
        <b/>
      </font>
    </dxf>
    <dxf>
      <fill>
        <patternFill patternType="solid">
          <fgColor indexed="64"/>
          <bgColor theme="9" tint="0.59999389629810485"/>
        </patternFill>
      </fill>
    </dxf>
    <dxf>
      <fill>
        <patternFill patternType="solid">
          <fgColor indexed="64"/>
          <bgColor theme="9" tint="0.59999389629810485"/>
        </patternFill>
      </fill>
    </dxf>
    <dxf>
      <font>
        <b/>
      </font>
    </dxf>
    <dxf>
      <fill>
        <patternFill patternType="solid">
          <fgColor indexed="64"/>
          <bgColor theme="5" tint="0.79998168889431442"/>
        </patternFill>
      </fill>
    </dxf>
    <dxf>
      <fill>
        <patternFill patternType="solid">
          <fgColor indexed="64"/>
          <bgColor theme="8" tint="0.59999389629810485"/>
        </patternFill>
      </fill>
    </dxf>
    <dxf>
      <font>
        <b/>
      </font>
    </dxf>
    <dxf>
      <font>
        <b/>
      </font>
    </dxf>
    <dxf>
      <font>
        <b/>
      </font>
    </dxf>
    <dxf>
      <font>
        <b/>
      </font>
    </dxf>
    <dxf>
      <alignment horizontal="center"/>
    </dxf>
    <dxf>
      <alignment vertical="center"/>
    </dxf>
    <dxf>
      <numFmt numFmtId="2" formatCode="0.00"/>
    </dxf>
    <dxf>
      <fill>
        <patternFill patternType="solid">
          <fgColor indexed="64"/>
          <bgColor rgb="FFFFFF00"/>
        </patternFill>
      </fill>
    </dxf>
    <dxf>
      <fill>
        <patternFill patternType="solid">
          <fgColor indexed="64"/>
          <bgColor rgb="FFFFFF00"/>
        </patternFill>
      </fill>
    </dxf>
    <dxf>
      <fill>
        <patternFill patternType="solid">
          <fgColor indexed="64"/>
          <bgColor rgb="FFFFFF00"/>
        </patternFill>
      </fill>
    </dxf>
    <dxf>
      <font>
        <color rgb="FFFF0000"/>
      </font>
    </dxf>
    <dxf>
      <font>
        <color rgb="FFFF0000"/>
      </font>
    </dxf>
    <dxf>
      <font>
        <color rgb="FFFF0000"/>
      </font>
    </dxf>
    <dxf>
      <font>
        <color rgb="FFFF0000"/>
      </font>
    </dxf>
    <dxf>
      <font>
        <color rgb="FFFF0000"/>
      </font>
    </dxf>
    <dxf>
      <font>
        <color rgb="FFFF0000"/>
      </font>
    </dxf>
    <dxf>
      <fill>
        <patternFill patternType="solid">
          <fgColor rgb="FFFFFFFF"/>
          <bgColor rgb="FFFFFFFF"/>
        </patternFill>
      </fill>
    </dxf>
    <dxf>
      <fill>
        <patternFill patternType="solid">
          <fgColor rgb="FFF3F3F3"/>
          <bgColor rgb="FFF3F3F3"/>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10">
    <tableStyle name="DATOS-style" pivot="0" count="2" xr9:uid="{00000000-0011-0000-FFFF-FFFF00000000}">
      <tableStyleElement type="firstRowStripe" dxfId="48"/>
      <tableStyleElement type="secondRowStripe" dxfId="47"/>
    </tableStyle>
    <tableStyle name="DATOS-style 2" pivot="0" count="2" xr9:uid="{00000000-0011-0000-FFFF-FFFF01000000}">
      <tableStyleElement type="firstRowStripe" dxfId="46"/>
      <tableStyleElement type="secondRowStripe" dxfId="45"/>
    </tableStyle>
    <tableStyle name="DATOS-style 3" pivot="0" count="2" xr9:uid="{00000000-0011-0000-FFFF-FFFF02000000}">
      <tableStyleElement type="firstRowStripe" dxfId="44"/>
      <tableStyleElement type="secondRowStripe" dxfId="43"/>
    </tableStyle>
    <tableStyle name="2024_L-style" pivot="0" count="2" xr9:uid="{00000000-0011-0000-FFFF-FFFF03000000}">
      <tableStyleElement type="firstRowStripe" dxfId="42"/>
      <tableStyleElement type="secondRowStripe" dxfId="41"/>
    </tableStyle>
    <tableStyle name="2024_L-style 2" pivot="0" count="2" xr9:uid="{00000000-0011-0000-FFFF-FFFF04000000}">
      <tableStyleElement type="firstRowStripe" dxfId="40"/>
      <tableStyleElement type="secondRowStripe" dxfId="39"/>
    </tableStyle>
    <tableStyle name="0_AceptacionCartografica-style" pivot="0" count="2" xr9:uid="{00000000-0011-0000-FFFF-FFFF05000000}">
      <tableStyleElement type="firstRowStripe" dxfId="38"/>
      <tableStyleElement type="secondRowStripe" dxfId="37"/>
    </tableStyle>
    <tableStyle name="Devolucion_REGULARIZACIÓN-style" pivot="0" count="2" xr9:uid="{00000000-0011-0000-FFFF-FFFF06000000}">
      <tableStyleElement type="firstRowStripe" dxfId="36"/>
      <tableStyleElement type="secondRowStripe" dxfId="35"/>
    </tableStyle>
    <tableStyle name="Devolucion_REGULARIZACIÓN-style 2" pivot="0" count="2" xr9:uid="{00000000-0011-0000-FFFF-FFFF07000000}">
      <tableStyleElement type="firstRowStripe" dxfId="34"/>
      <tableStyleElement type="secondRowStripe" dxfId="33"/>
    </tableStyle>
    <tableStyle name="3_Modificatorias-style" pivot="0" count="2" xr9:uid="{00000000-0011-0000-FFFF-FFFF08000000}">
      <tableStyleElement type="firstRowStripe" dxfId="32"/>
      <tableStyleElement type="secondRowStripe" dxfId="31"/>
    </tableStyle>
    <tableStyle name="4_Consolidado_Actos_Administrat-style" pivot="0" count="2" xr9:uid="{00000000-0011-0000-FFFF-FFFF09000000}">
      <tableStyleElement type="firstRowStripe" dxfId="30"/>
      <tableStyleElement type="secondRowStripe" dxfId="29"/>
    </tableStyle>
  </tableStyles>
  <colors>
    <mruColors>
      <color rgb="FFE66C6C"/>
      <color rgb="FFFAFA6E"/>
      <color rgb="FF64EBF5"/>
      <color rgb="FF0AF70E"/>
      <color rgb="FF5FE046"/>
      <color rgb="FFF59595"/>
      <color rgb="FFDB8FC3"/>
      <color rgb="FFDB3745"/>
      <color rgb="FFAB2E2E"/>
      <color rgb="FFF7B5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23" Type="http://schemas.microsoft.com/office/2017/10/relationships/person" Target="persons/person.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ustomXml" Target="../customXml/item1.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ista 1" id="{95459E78-3D05-4557-B54E-3D3DBA921CA8}"/>
</namedSheetViews>
</file>

<file path=xl/persons/person.xml><?xml version="1.0" encoding="utf-8"?>
<personList xmlns="http://schemas.microsoft.com/office/spreadsheetml/2018/threadedcomments" xmlns:x="http://schemas.openxmlformats.org/spreadsheetml/2006/main">
  <person displayName="Juan Carlos Cardenas Osorio" id="{1FF01F6F-7CB4-4027-88B0-760F65E995E3}" userId="jcardenas@sdp.gov.co" providerId="PeoplePicker"/>
  <person displayName="Alejandra Carolina Daza Figueroa" id="{7C87C260-81D0-446A-9B50-3860A3DF361E}" userId="S::adaza@sdp.gov.co::3f9a3c92-0e0d-4299-82e0-14d3e9915953" providerId="AD"/>
  <person displayName="Laura Estefania Trujillo Paez" id="{6EE532F0-A66A-4258-BE12-3E0B88A0CC8D}" userId="S::ltrujillo@sdp.gov.co::66cd5dc3-599d-4d6f-b5c0-7540a9d929ea"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Excel Services" refreshedDate="45706.921769675922" createdVersion="8" refreshedVersion="8" minRefreshableVersion="3" recordCount="178" xr:uid="{F3364F96-C550-41C4-B4C2-089E976786DD}">
  <cacheSource type="worksheet">
    <worksheetSource ref="A1:M179" sheet="Potencial"/>
  </cacheSource>
  <cacheFields count="13">
    <cacheField name="Instrumento" numFmtId="0">
      <sharedItems count="2">
        <s v="Legalización"/>
        <s v="Formalización"/>
      </sharedItems>
    </cacheField>
    <cacheField name="CODIGO" numFmtId="0">
      <sharedItems containsBlank="1" containsMixedTypes="1" containsNumber="1" containsInteger="1" minValue="5" maxValue="377"/>
    </cacheField>
    <cacheField name="Ubicación del Expediente" numFmtId="0">
      <sharedItems/>
    </cacheField>
    <cacheField name="ETAPA EN ADMINISTRACIÓN DISTRITAL" numFmtId="0">
      <sharedItems/>
    </cacheField>
    <cacheField name="SUBETAPA 1 EN ADMINISTRACIÓN DISTRITAL" numFmtId="0">
      <sharedItems/>
    </cacheField>
    <cacheField name="SUBETAPA 2 EN ADMINISTRACIÓN DISTRITAL " numFmtId="0">
      <sharedItems/>
    </cacheField>
    <cacheField name=" ESTADO ACTUAL_x000a_TRÁMITE" numFmtId="0">
      <sharedItems/>
    </cacheField>
    <cacheField name="Localidad_x000a_(Seleccione)" numFmtId="0">
      <sharedItems/>
    </cacheField>
    <cacheField name="UPL_x000a_(Seleccione)" numFmtId="0">
      <sharedItems containsBlank="1"/>
    </cacheField>
    <cacheField name="Nombre Desarrollo Informal" numFmtId="0">
      <sharedItems/>
    </cacheField>
    <cacheField name="Área (HA)" numFmtId="2">
      <sharedItems containsSemiMixedTypes="0" containsString="0" containsNumber="1" minValue="3.3105999999999997E-2" maxValue="52.863867999999997"/>
    </cacheField>
    <cacheField name="No._x000a_Lotes" numFmtId="0">
      <sharedItems containsBlank="1" containsMixedTypes="1" containsNumber="1" containsInteger="1" minValue="1" maxValue="2541"/>
    </cacheField>
    <cacheField name="Observacion" numFmtId="0">
      <sharedItems count="7">
        <s v="2024-2028 P"/>
        <s v="rio bogota"/>
        <s v="2024-2028 III"/>
        <s v="2024-2028 II"/>
        <s v="En evaluación-sin priorizar PD"/>
        <s v="no priorizado"/>
        <s v="2024-2028" u="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78">
  <r>
    <x v="0"/>
    <n v="83"/>
    <s v="SDP"/>
    <s v="1-Evaluación Solicitud"/>
    <s v="1-Evaluación Solicitud"/>
    <s v="02-En Ajustes"/>
    <s v="1.4 Formulación/Revisión devolución solicitud"/>
    <s v="05 Usme"/>
    <s v="20 Rafael Uribe"/>
    <s v="ALTOS DE YOMASITA"/>
    <n v="0.34"/>
    <n v="20"/>
    <x v="0"/>
  </r>
  <r>
    <x v="0"/>
    <n v="82"/>
    <s v="SDHT"/>
    <s v="0-Previa"/>
    <s v="01-Ajustes Expediente"/>
    <s v="02-En Ajustes"/>
    <s v="01-Conformación Expediente"/>
    <s v="07 Bosa"/>
    <s v="16 Edén"/>
    <s v="AMD 1"/>
    <n v="1.6340170000000001"/>
    <m/>
    <x v="1"/>
  </r>
  <r>
    <x v="0"/>
    <n v="37"/>
    <s v="SDP"/>
    <s v="2-En Trámite"/>
    <s v="2.2-Acto Administrativo Reconocimiento"/>
    <s v="2.2-Acto Administrativo"/>
    <s v="01-Conformación Expediente"/>
    <s v="07 Bosa"/>
    <s v="16 Edén"/>
    <s v="AMD 2"/>
    <n v="1.9352100000000001"/>
    <m/>
    <x v="1"/>
  </r>
  <r>
    <x v="0"/>
    <n v="109"/>
    <s v="SDP"/>
    <s v="1-Evaluación Solicitud"/>
    <s v="1-Evaluación Solicitud"/>
    <s v="1-Evaluación"/>
    <s v="01-Conformación Expediente"/>
    <s v="07 Bosa"/>
    <s v="16 Edén"/>
    <s v="AMD 2A"/>
    <n v="3.3105999999999997E-2"/>
    <m/>
    <x v="1"/>
  </r>
  <r>
    <x v="0"/>
    <n v="64"/>
    <s v="SDP"/>
    <s v="1-Evaluación Solicitud"/>
    <s v="1-Evaluación Solicitud"/>
    <s v="1-Evaluación"/>
    <s v="01-Conformación Expediente"/>
    <s v="07 Bosa"/>
    <s v="16 Edén"/>
    <s v="AMD 3"/>
    <n v="2.0215589999999999"/>
    <m/>
    <x v="1"/>
  </r>
  <r>
    <x v="0"/>
    <n v="65"/>
    <s v="SDP"/>
    <s v="2-En Trámite"/>
    <s v="1-Evaluación Solicitud"/>
    <s v="1-Negación"/>
    <s v="01-Conformación Expediente"/>
    <s v="07 Bosa"/>
    <s v="16 Edén"/>
    <s v="AMD 3A"/>
    <n v="0.84475599999999995"/>
    <m/>
    <x v="1"/>
  </r>
  <r>
    <x v="0"/>
    <n v="123"/>
    <s v="SDHT"/>
    <s v="0-Previa"/>
    <s v="01-Ajustes Expediente"/>
    <s v="02-En Ajustes"/>
    <s v="01-Conformación Expediente"/>
    <s v="07 Bosa"/>
    <s v="16 Edén"/>
    <s v="AMD 4"/>
    <n v="0.53400499999999995"/>
    <m/>
    <x v="1"/>
  </r>
  <r>
    <x v="0"/>
    <n v="124"/>
    <s v="SDP"/>
    <s v="2-En Trámite"/>
    <s v="2.1-EU/DTS, participación y Publicación"/>
    <s v="2.1-ElaboraciónEU"/>
    <s v="01-Conformación Expediente"/>
    <s v="07 Bosa"/>
    <s v="16 Edén"/>
    <s v="AMD 5"/>
    <n v="6.1109619999999998"/>
    <m/>
    <x v="1"/>
  </r>
  <r>
    <x v="0"/>
    <n v="121"/>
    <s v="SDHT"/>
    <s v="0-Previa"/>
    <s v="01-Ajustes Expediente"/>
    <s v="02-En Ajustes"/>
    <s v="01-Conformación Expediente"/>
    <s v="07 Bosa"/>
    <s v="16 Edén"/>
    <s v="AMD 6"/>
    <n v="1.3269070000000001"/>
    <m/>
    <x v="1"/>
  </r>
  <r>
    <x v="0"/>
    <n v="117"/>
    <s v="SDHT"/>
    <s v="0-Previa"/>
    <s v="01-Ajustes Expediente"/>
    <s v="02-En Ajustes"/>
    <s v="01-Conformación Expediente"/>
    <s v="07 Bosa"/>
    <s v="16 Edén"/>
    <s v="AMD 7"/>
    <n v="2.1838190000000002"/>
    <m/>
    <x v="1"/>
  </r>
  <r>
    <x v="0"/>
    <n v="77"/>
    <s v="SDP"/>
    <s v="2-En Trámite"/>
    <s v="2.1-EU/DTS, participación y Publicación"/>
    <s v="2.1-ElaboraciónEU"/>
    <s v="01-Conformación Expediente"/>
    <s v="07 Bosa"/>
    <s v="16 Edén"/>
    <s v="AMD 8"/>
    <n v="1.4174070000000001"/>
    <m/>
    <x v="1"/>
  </r>
  <r>
    <x v="0"/>
    <n v="104"/>
    <s v="SDP"/>
    <s v="1-Evaluación Solicitud"/>
    <s v="1-Evaluación Solicitud"/>
    <s v="1-Evaluación"/>
    <s v="2.1.1 Formulación EU/Participación/Publicación"/>
    <s v="18 Rafael Uribe Uribe"/>
    <s v="20 Rafael Uribe"/>
    <s v="Antonio Morales"/>
    <n v="1.849459"/>
    <n v="140"/>
    <x v="0"/>
  </r>
  <r>
    <x v="0"/>
    <n v="49"/>
    <s v="SDP"/>
    <s v="2-En Trámite"/>
    <s v="2.2-Acto Administrativo Reconocimiento"/>
    <s v="2.2-Acto Administrativo"/>
    <s v="02-Ajustes Expediente 2024"/>
    <s v="05 Usme"/>
    <s v="20 Rafael Uribe"/>
    <s v="ARBOLEDA DE LA FISCALA II"/>
    <n v="0.46"/>
    <n v="39"/>
    <x v="2"/>
  </r>
  <r>
    <x v="0"/>
    <n v="51"/>
    <s v="SDP"/>
    <s v="1-Evaluación Solicitud"/>
    <s v="1-Evaluación Solicitud"/>
    <s v="1-Evaluación"/>
    <s v="2.2.1 Formulación Resolución"/>
    <s v="03 Santa Fe"/>
    <s v="23 Centro Histórico"/>
    <s v="BALCONES DE LA ALEGRIA"/>
    <n v="7.0000000000000007E-2"/>
    <n v="6"/>
    <x v="0"/>
  </r>
  <r>
    <x v="0"/>
    <n v="52"/>
    <s v="SDHT"/>
    <s v="0-Previa"/>
    <s v="01-Ajustes Expediente"/>
    <s v="02-En Ajustes"/>
    <s v="1.2 Formulación/Adopción/Notificación Acto Desestimiento"/>
    <s v="18 Rafael Uribe Uribe"/>
    <s v="20 Rafael Uribe"/>
    <s v="BALCONES DE SANTA BARBARA"/>
    <n v="0.11"/>
    <n v="5"/>
    <x v="0"/>
  </r>
  <r>
    <x v="0"/>
    <n v="35"/>
    <s v="SDP"/>
    <s v="2-En Trámite"/>
    <s v="2.2-Acto Administrativo Reconocimiento"/>
    <s v="2.2-Acto Administrativo"/>
    <s v="1.5 Formulación/Adopción/Notificación Cierre Solicitud"/>
    <s v="01 Usaquén"/>
    <m/>
    <s v="Barrancas"/>
    <n v="17.433287"/>
    <n v="672"/>
    <x v="3"/>
  </r>
  <r>
    <x v="0"/>
    <n v="36"/>
    <s v="SDP"/>
    <s v="2-En Trámite"/>
    <s v="2.2-Acto Administrativo Reconocimiento"/>
    <s v="2.2-Acto Administrativo"/>
    <s v="2.1.1 Formulación EU/Participación/Publicación"/>
    <s v="04 San Cristóbal"/>
    <s v="21 San Cristóbal"/>
    <s v="Barrio Buenos Aires"/>
    <n v="1.158226"/>
    <n v="56"/>
    <x v="0"/>
  </r>
  <r>
    <x v="0"/>
    <n v="56"/>
    <s v="SDP"/>
    <s v="1-Evaluación Solicitud"/>
    <s v="1-Evaluación Solicitud"/>
    <s v="1-Cierre Solicitud"/>
    <s v="1.1 Formulación Formato Evaluación-Solicitud"/>
    <s v="05 Usme"/>
    <s v="20 Rafael Uribe"/>
    <s v="Barrio Danubio Azul"/>
    <n v="31.130804000000001"/>
    <n v="2541"/>
    <x v="4"/>
  </r>
  <r>
    <x v="0"/>
    <n v="89"/>
    <s v="SDP"/>
    <s v="1-Evaluación Solicitud"/>
    <s v="1-Evaluación Solicitud"/>
    <s v="1-Evaluación"/>
    <s v="1.1 Formulación Formato Evaluación-Solicitud"/>
    <s v="11 Suba"/>
    <s v="09 Suba"/>
    <s v="Barrio El Salitre - Suba (Parte Alta)"/>
    <n v="1.0605070000000001"/>
    <n v="19"/>
    <x v="4"/>
  </r>
  <r>
    <x v="0"/>
    <n v="125"/>
    <s v="SDHT"/>
    <s v="0-Previa"/>
    <s v="01-Ajustes Expediente"/>
    <s v="02-En Ajustes"/>
    <s v="1.1 Formulación Formato Evaluación-Solicitud"/>
    <s v="19 Ciudad Bolívar"/>
    <s v="04 Lucero"/>
    <s v="Barrio Limas"/>
    <n v="0.53"/>
    <n v="35"/>
    <x v="0"/>
  </r>
  <r>
    <x v="0"/>
    <n v="59"/>
    <s v="SDP"/>
    <s v="2-En Trámite"/>
    <s v="2.1-EU/DTS, participación y Publicación"/>
    <s v="2.3-Publicación"/>
    <s v="1.5 Formulación/Adopción/Notificación Cierre Solicitud"/>
    <s v="02 Chapinero"/>
    <s v="24 Chapinero"/>
    <s v="Barrio Mariscal Sucre"/>
    <n v="3.9317359999999999"/>
    <n v="103"/>
    <x v="3"/>
  </r>
  <r>
    <x v="0"/>
    <n v="15"/>
    <s v="SDP"/>
    <s v="2-En Trámite"/>
    <s v="2.2-Acto Administrativo Reconocimiento"/>
    <s v="1-Negación"/>
    <s v="1.6 Formulación/Adopción/Notificación Negación solicitud"/>
    <s v="09 Fontibón"/>
    <s v="12 Fontibón"/>
    <s v="BOGOTANO I SECTOR"/>
    <n v="0.33"/>
    <n v="18"/>
    <x v="0"/>
  </r>
  <r>
    <x v="0"/>
    <n v="141"/>
    <s v="SDHT"/>
    <s v="0-Previa"/>
    <s v="01-Ajustes Expediente"/>
    <s v="02-En Ajustes"/>
    <s v="02-Ajustes Expediente2021"/>
    <s v="07 Bosa"/>
    <s v="16 Edén"/>
    <s v="BOSA SAN BERNARDINO SECTOR EL REMANSO"/>
    <n v="0.16"/>
    <n v="20"/>
    <x v="1"/>
  </r>
  <r>
    <x v="0"/>
    <n v="30"/>
    <s v="SDP"/>
    <s v="2-En Trámite"/>
    <s v="2.2-Acto Administrativo Reconocimiento"/>
    <s v="2.2-Acto Administrativo"/>
    <s v="2.1.1 Formulación EU/Participación/Publicación"/>
    <s v="07 Bosa"/>
    <s v="17 Bosa"/>
    <s v="BOSA SAN JOSE"/>
    <n v="0.22"/>
    <n v="11"/>
    <x v="0"/>
  </r>
  <r>
    <x v="0"/>
    <n v="92"/>
    <s v="SDHT"/>
    <s v="0-Previa"/>
    <s v="01-Ajustes Expediente"/>
    <s v="02-En Ajustes"/>
    <s v="02-Ajustes Expediente 2020 o anteriores"/>
    <s v="02 Chapinero"/>
    <s v="06 Cerros Orientales"/>
    <s v="BOSQUE CALDERON TEJADA"/>
    <n v="10.57"/>
    <n v="133"/>
    <x v="0"/>
  </r>
  <r>
    <x v="0"/>
    <n v="63"/>
    <s v="SDHT"/>
    <s v="0-Previa"/>
    <s v="01-Ajustes Expediente"/>
    <s v="02-En Ajustes"/>
    <s v="02-Ajustes Expediente 2020 o anteriores"/>
    <s v="02 Chapinero"/>
    <s v="06 Cerros Orientales"/>
    <s v="BOSQUES DE BELLAVISTA"/>
    <n v="3.67"/>
    <n v="48"/>
    <x v="0"/>
  </r>
  <r>
    <x v="0"/>
    <n v="50"/>
    <s v="SDP"/>
    <s v="2-En Trámite"/>
    <s v="2.1-EU/DTS, participación y Publicación"/>
    <s v="2.3-Publicación"/>
    <s v="01-Con Aceptación Cartografica SDP"/>
    <s v="05 Usme"/>
    <s v="05 Usme - Entrenubes"/>
    <s v="Bosques de la Corraleja"/>
    <n v="0.85858000000000001"/>
    <s v="&lt;Nulo&gt;"/>
    <x v="3"/>
  </r>
  <r>
    <x v="0"/>
    <n v="17"/>
    <s v="SDP"/>
    <s v="2-En Trámite"/>
    <s v="2.2-Acto Administrativo Reconocimiento"/>
    <s v="2.2-Acto Administrativo"/>
    <s v="2.1.1 Formulación EU/Participación/Publicación"/>
    <s v="19 Ciudad Bolívar"/>
    <s v="04 Lucero"/>
    <s v="BRISAS DE BELLA FLOR"/>
    <n v="0.19"/>
    <n v="28"/>
    <x v="0"/>
  </r>
  <r>
    <x v="0"/>
    <n v="96"/>
    <s v="SDP"/>
    <s v="1-Evaluación Solicitud"/>
    <s v="1-Evaluación Solicitud"/>
    <s v="1-Evaluación"/>
    <s v="1.1 Formulación/Adopción/Publicación Auto de Inicio"/>
    <s v="19 Ciudad Bolívar"/>
    <s v="04 Lucero"/>
    <s v="BRISAS DE BELLA FLOR II SECTOR"/>
    <n v="0.26"/>
    <n v="25"/>
    <x v="0"/>
  </r>
  <r>
    <x v="0"/>
    <n v="101"/>
    <s v="SDHT"/>
    <s v="0-Previa"/>
    <s v="01-Ajustes Expediente"/>
    <s v="02-En Ajustes"/>
    <s v="2.2.1 Formulación Resolución"/>
    <s v="07 Bosa"/>
    <s v="15 Porvenir"/>
    <s v="BRISAS DEL TINTAL"/>
    <n v="2.36"/>
    <n v="360"/>
    <x v="0"/>
  </r>
  <r>
    <x v="0"/>
    <n v="84"/>
    <s v="SDHT"/>
    <s v="0-Previa"/>
    <s v="01-Ajustes Expediente"/>
    <s v="02-En Ajustes"/>
    <s v="2.1.1 Formulación EU/Participación/Publicación"/>
    <s v="04 San Cristóbal"/>
    <s v="21 San Cristóbal"/>
    <s v="Buenos Aires"/>
    <n v="12.248279999999999"/>
    <n v="423"/>
    <x v="0"/>
  </r>
  <r>
    <x v="0"/>
    <n v="44"/>
    <s v="SDP"/>
    <s v="2-En Trámite"/>
    <s v="2.2-Acto Administrativo Reconocimiento"/>
    <s v="2.2-Acto Administrativo"/>
    <s v="2.1.1 Formulación EU/Participación/Publicación"/>
    <s v="04 San Cristóbal"/>
    <s v="21 San Cristóbal"/>
    <s v="BUENOS AIRES I"/>
    <n v="0.44"/>
    <n v="14"/>
    <x v="0"/>
  </r>
  <r>
    <x v="0"/>
    <n v="43"/>
    <s v="SDP"/>
    <s v="2-En Trámite"/>
    <s v="2.2-Acto Administrativo Reconocimiento"/>
    <s v="2.2-Acto Administrativo"/>
    <s v="02-Ajustes Expediente 2024"/>
    <s v="04 San Cristóbal"/>
    <s v="21 San Cristóbal"/>
    <s v="BUENOS AIRES IV"/>
    <n v="1.32"/>
    <n v="76"/>
    <x v="2"/>
  </r>
  <r>
    <x v="0"/>
    <n v="71"/>
    <s v="SDP"/>
    <s v="1-Evaluación Solicitud"/>
    <s v="1-Evaluación Solicitud"/>
    <s v="1-Cierre Solicitud"/>
    <s v="2.2.1 Formulación Resolución"/>
    <s v="18 Rafael Uribe Uribe"/>
    <s v="20 Rafael Uribe"/>
    <s v="CALLEJON DE SANTA BARBARA"/>
    <n v="0.27"/>
    <n v="27"/>
    <x v="0"/>
  </r>
  <r>
    <x v="0"/>
    <n v="66"/>
    <s v="SDP"/>
    <s v="2-En Trámite"/>
    <s v="1-Evaluación Solicitud"/>
    <s v="1-Negación"/>
    <s v="2.2.1 Formulación Resolución"/>
    <s v="18 Rafael Uribe Uribe"/>
    <s v="20 Rafael Uribe"/>
    <s v="CALLEJON DE SANTA BARBARA SUR"/>
    <n v="0.16"/>
    <n v="13"/>
    <x v="0"/>
  </r>
  <r>
    <x v="0"/>
    <n v="103"/>
    <s v="SDHT"/>
    <s v="0-Previa"/>
    <s v="01-Ajustes Expediente"/>
    <s v="02-En Ajustes"/>
    <s v="1.5 Formulación/Adopción/Notificación Cierre Solicitud"/>
    <s v="04 San Cristóbal"/>
    <s v="21 San Cristóbal"/>
    <s v="CALVO SUR I"/>
    <n v="0.62"/>
    <n v="16"/>
    <x v="0"/>
  </r>
  <r>
    <x v="0"/>
    <n v="74"/>
    <s v="SDHT"/>
    <s v="0-Previa"/>
    <s v="01-Ajustes Expediente"/>
    <s v="02-En Ajustes"/>
    <s v="1.2 Formulación/Adopción/Notificación Acto Desestimiento"/>
    <s v="11 Suba"/>
    <s v="28 Rincón de Suba"/>
    <s v="CAMINOS DE LIBERTAD"/>
    <n v="0.06"/>
    <n v="1"/>
    <x v="0"/>
  </r>
  <r>
    <x v="0"/>
    <n v="81"/>
    <s v="SDHT"/>
    <s v="0-Previa"/>
    <s v="01-Ajustes Expediente"/>
    <s v="02-En Ajustes"/>
    <s v="02-Ajustes Expediente 2020 o anteriores"/>
    <s v="07 Bosa"/>
    <s v="16 Edén"/>
    <s v="CAMPO VERDE"/>
    <n v="0.85"/>
    <n v="6"/>
    <x v="1"/>
  </r>
  <r>
    <x v="0"/>
    <n v="115"/>
    <s v="SDHT"/>
    <s v="0-Previa"/>
    <s v="01-Ajustes Expediente"/>
    <s v="02-En Ajustes"/>
    <s v="2.1.3 Publicación"/>
    <s v="07 Bosa"/>
    <s v="17 Bosa"/>
    <s v="CARLOS ALBAN 78"/>
    <n v="0.12"/>
    <n v="10"/>
    <x v="0"/>
  </r>
  <r>
    <x v="0"/>
    <n v="41"/>
    <s v="SDP"/>
    <s v="2-En Trámite"/>
    <s v="2.2-Acto Administrativo Reconocimiento"/>
    <s v="2.2-Acto Administrativo"/>
    <s v="1.1 Formulación/Adopción/Publicación Auto de Inicio"/>
    <s v="03 Santa Fe"/>
    <s v="23 Centro Histórico"/>
    <s v="Cartagena"/>
    <n v="3.0231140000000001"/>
    <n v="163"/>
    <x v="2"/>
  </r>
  <r>
    <x v="0"/>
    <n v="118"/>
    <s v="SDHT"/>
    <s v="0-Previa"/>
    <s v="01-Ajustes Expediente"/>
    <s v="02-En Ajustes"/>
    <s v="1.6 Formulación/Adopción/Notificación Negación solicitud"/>
    <s v="08 Kennedy"/>
    <s v="18 Kennedy"/>
    <s v="CARVAJAL"/>
    <n v="0.61"/>
    <n v="51"/>
    <x v="0"/>
  </r>
  <r>
    <x v="0"/>
    <n v="126"/>
    <s v="SDHT"/>
    <s v="0-Previa"/>
    <s v="01-Ajustes Expediente"/>
    <s v="02-En Ajustes"/>
    <s v="02-Ajustes Expediente 2024"/>
    <s v="11 Suba"/>
    <s v="08 Britalia"/>
    <s v="Casa Blanca III"/>
    <n v="0.15778700000000001"/>
    <n v="4"/>
    <x v="2"/>
  </r>
  <r>
    <x v="0"/>
    <n v="79"/>
    <s v="SDP"/>
    <s v="2-En Trámite"/>
    <s v="2.1-EU/DTS, participación y Publicación"/>
    <s v="2.1-ElaboraciónEU"/>
    <s v="2.2.2 Revisión y Ajustes Resolución"/>
    <s v="11 Suba"/>
    <s v="27 Niza"/>
    <s v="CIUDAD JARDIN NORTE-A"/>
    <n v="0.1"/>
    <n v="8"/>
    <x v="0"/>
  </r>
  <r>
    <x v="0"/>
    <n v="114"/>
    <s v="SDHT"/>
    <s v="0-Previa"/>
    <s v="01-Ajustes Expediente"/>
    <s v="02-En Ajustes"/>
    <s v="01-Cierre de solicitud AC"/>
    <s v="19 Ciudad Bolívar"/>
    <s v="02 Cuenca del Tunjuelo"/>
    <s v="Colina II del Divino Niño"/>
    <n v="2.6517740000000001"/>
    <n v="2"/>
    <x v="3"/>
  </r>
  <r>
    <x v="0"/>
    <n v="20"/>
    <s v="SDP"/>
    <s v="2-En Trámite"/>
    <s v="2.2-Acto Administrativo Reconocimiento"/>
    <s v="2.2-Acto Administrativo"/>
    <s v="02-Ajustes Expediente2022"/>
    <s v="05 Usme"/>
    <s v="20 Rafael Uribe"/>
    <s v="COMPOSTELA PARTE II"/>
    <n v="0.13"/>
    <n v="12"/>
    <x v="2"/>
  </r>
  <r>
    <x v="0"/>
    <n v="14"/>
    <s v="SDP"/>
    <s v="2-En Trámite"/>
    <s v="2.2-Acto Administrativo Reconocimiento"/>
    <s v="2.2-Acto Administrativo"/>
    <s v="1.5 Formulación/Adopción/Notificación Cierre Solicitud"/>
    <s v="11 Suba"/>
    <s v="28 Rincón de Suba"/>
    <s v="Costa Rica"/>
    <n v="17.893369"/>
    <n v="1025"/>
    <x v="3"/>
  </r>
  <r>
    <x v="0"/>
    <n v="91"/>
    <s v="SDHT"/>
    <s v="0-Previa"/>
    <s v="01-Ajustes Expediente"/>
    <s v="02-En Ajustes"/>
    <s v="02-Ajustes Expediente 2024"/>
    <s v="19 Ciudad Bolívar"/>
    <s v="04 Lucero"/>
    <s v="CUCUBAN"/>
    <n v="0.22"/>
    <n v="16"/>
    <x v="2"/>
  </r>
  <r>
    <x v="0"/>
    <n v="73"/>
    <s v="SDP"/>
    <s v="2-En Trámite"/>
    <s v="1-Evaluación Solicitud"/>
    <s v="1-Negación"/>
    <s v="2.1.3 Publicación"/>
    <s v="19 Ciudad Bolívar"/>
    <s v="04 Lucero"/>
    <s v="DIVINO NIÑO SECTOR LA COLINA"/>
    <n v="3.51"/>
    <n v="343"/>
    <x v="0"/>
  </r>
  <r>
    <x v="0"/>
    <n v="23"/>
    <s v="SDP"/>
    <s v="2-En Trámite"/>
    <s v="2.2-Acto Administrativo Reconocimiento"/>
    <s v="2.2-Acto Administrativo"/>
    <s v="2.2.2 Revisión y Ajustes Resolución"/>
    <s v="19 Ciudad Bolívar"/>
    <s v="04 Lucero"/>
    <s v="DOMINGO LAIN 4 ETAPA"/>
    <n v="0.43"/>
    <n v="50"/>
    <x v="0"/>
  </r>
  <r>
    <x v="0"/>
    <n v="16"/>
    <s v="SDP"/>
    <s v="2-En Trámite"/>
    <s v="2.2-Acto Administrativo Reconocimiento"/>
    <s v="2.2-Acto Administrativo"/>
    <s v="01-Con Aceptación Cartografica SDP"/>
    <s v="19 Ciudad Bolívar"/>
    <s v="04 Lucero"/>
    <s v="Eden Sector El ParaÌso"/>
    <n v="2.2699690000000001"/>
    <n v="1"/>
    <x v="3"/>
  </r>
  <r>
    <x v="0"/>
    <n v="18"/>
    <s v="SDP"/>
    <s v="2-En Trámite"/>
    <s v="2.2-Acto Administrativo Reconocimiento"/>
    <s v="2.2-Acto Administrativo"/>
    <s v="2.1.1 Formulación EU/Participación/Publicación"/>
    <s v="11 Suba"/>
    <s v="28 Rincón de Suba"/>
    <s v="El Carmen"/>
    <n v="12.288187000000001"/>
    <n v="589"/>
    <x v="0"/>
  </r>
  <r>
    <x v="0"/>
    <n v="25"/>
    <s v="SDP"/>
    <s v="2-En Trámite"/>
    <s v="2.2-Acto Administrativo Reconocimiento"/>
    <s v="2.2-Acto Administrativo"/>
    <s v="1.1 Formulación/Adopción/Publicación Auto de Inicio"/>
    <s v="19 Ciudad Bolívar"/>
    <s v="04 Lucero"/>
    <s v="El Castillo (Antes El Diviso Y San Pablo)"/>
    <n v="1.038168"/>
    <n v="45"/>
    <x v="2"/>
  </r>
  <r>
    <x v="0"/>
    <n v="38"/>
    <s v="SDP"/>
    <s v="2-En Trámite"/>
    <s v="2.2-Acto Administrativo Reconocimiento"/>
    <s v="2.2-Acto Administrativo"/>
    <s v="1.1 Formulación Formato Evaluación-Solicitud"/>
    <s v="07 Bosa"/>
    <s v="17 Bosa"/>
    <s v="EL CEDRO I"/>
    <n v="0.11"/>
    <n v="12"/>
    <x v="0"/>
  </r>
  <r>
    <x v="0"/>
    <n v="13"/>
    <s v="SDP"/>
    <s v="2-En Trámite"/>
    <s v="2.2-Acto Administrativo Reconocimiento"/>
    <s v="2.2-Acto Administrativo"/>
    <s v="01-Negación AC"/>
    <s v="19 Ciudad Bolívar"/>
    <s v="04 Lucero"/>
    <s v="El Eden II Sector"/>
    <n v="12.87247"/>
    <n v="3"/>
    <x v="3"/>
  </r>
  <r>
    <x v="0"/>
    <n v="93"/>
    <s v="SDHT"/>
    <s v="0-Previa"/>
    <s v="01-Ajustes Expediente"/>
    <s v="02-En Ajustes"/>
    <s v="02-Ajustes Expediente 2024"/>
    <s v="11 Suba"/>
    <s v="09 Suba"/>
    <s v="EL GOBERNANTE"/>
    <n v="0.13"/>
    <n v="2"/>
    <x v="2"/>
  </r>
  <r>
    <x v="0"/>
    <n v="57"/>
    <s v="SDP"/>
    <s v="2-En Trámite"/>
    <s v="2.2-Acto Administrativo Reconocimiento"/>
    <s v="2.2-Acto Administrativo"/>
    <s v="2.1.1 Formulación EU/Participación/Publicación"/>
    <s v="08 Kennedy"/>
    <s v="17 Bosa"/>
    <s v="El Jordan II"/>
    <n v="0.91574599999999995"/>
    <n v="36"/>
    <x v="0"/>
  </r>
  <r>
    <x v="0"/>
    <n v="90"/>
    <s v="SDHT"/>
    <s v="0-Previa"/>
    <s v="01-Ajustes Expediente"/>
    <s v="02-En Ajustes"/>
    <s v="2.1.1 Formulación EU/Participación/Publicación"/>
    <s v="11 Suba"/>
    <s v="28 Rincón de Suba"/>
    <s v="El Naranjal"/>
    <n v="1.007736"/>
    <n v="61"/>
    <x v="0"/>
  </r>
  <r>
    <x v="0"/>
    <n v="33"/>
    <s v="SDP"/>
    <s v="2-En Trámite"/>
    <s v="2.2-Acto Administrativo Reconocimiento"/>
    <s v="2.2-Acto Administrativo"/>
    <s v="2.1.1 Formulación EU/Participación/Publicación"/>
    <s v="08 Kennedy"/>
    <s v="14 Patio Bonito"/>
    <s v="El Patio Tercer Sector"/>
    <n v="9.2463960000000007"/>
    <n v="563"/>
    <x v="0"/>
  </r>
  <r>
    <x v="0"/>
    <n v="34"/>
    <s v="SDP"/>
    <s v="2-En Trámite"/>
    <s v="2.2-Acto Administrativo Reconocimiento"/>
    <s v="2.2-Acto Administrativo"/>
    <s v="02-Ajustes Expediente 2023"/>
    <s v="10 Engativá"/>
    <s v="29 Tabora"/>
    <s v="EL REAL"/>
    <n v="0.16"/>
    <n v="6"/>
    <x v="2"/>
  </r>
  <r>
    <x v="0"/>
    <s v="xx"/>
    <s v="SDHT"/>
    <s v="0-Previa"/>
    <s v="01-Ajustes Expediente"/>
    <s v="1-Evaluación"/>
    <s v="01-En revisión aceptación cartografica"/>
    <s v="07 Bosa"/>
    <s v="16 Edén"/>
    <s v="El Remanso II Sector"/>
    <n v="0.30258400000000002"/>
    <n v="3"/>
    <x v="1"/>
  </r>
  <r>
    <x v="0"/>
    <n v="78"/>
    <s v="SDHT"/>
    <s v="0-Previa"/>
    <s v="01-Ajustes Expediente"/>
    <s v="02-En Ajustes"/>
    <s v="2.1.1 Formulación EU/Participación/Publicación"/>
    <s v="18 Rafael Uribe Uribe"/>
    <s v="19 Tunjuelito"/>
    <s v="El Socorro"/>
    <n v="2.485417"/>
    <n v="162"/>
    <x v="0"/>
  </r>
  <r>
    <x v="0"/>
    <n v="26"/>
    <s v="SDP"/>
    <s v="2-En Trámite"/>
    <s v="2.2-Acto Administrativo Reconocimiento"/>
    <s v="2.2-Acto Administrativo"/>
    <s v="1.1 Formulación/Adopción/Publicación Auto de Inicio"/>
    <s v="18 Rafael Uribe Uribe"/>
    <s v="20 Rafael Uribe"/>
    <s v="El Socorro II Sector"/>
    <n v="3.624609"/>
    <n v="192"/>
    <x v="2"/>
  </r>
  <r>
    <x v="0"/>
    <n v="72"/>
    <s v="SDHT"/>
    <s v="0-Previa"/>
    <s v="01-Ajustes Expediente"/>
    <s v="02-En Ajustes"/>
    <s v="1.1 Formulación/Adopción/Publicación Auto de Inicio"/>
    <s v="19 Ciudad Bolívar"/>
    <s v="04 Lucero"/>
    <s v="El Tesorito"/>
    <n v="5.7585699999999997"/>
    <n v="259"/>
    <x v="2"/>
  </r>
  <r>
    <x v="0"/>
    <n v="99"/>
    <s v="SDHT"/>
    <s v="0-Previa"/>
    <s v="01-Ajustes Expediente"/>
    <s v="02-En Ajustes"/>
    <s v="2.2.1 Formulación Resolución"/>
    <s v="19 Ciudad Bolívar"/>
    <s v="04 Lucero"/>
    <s v="El Tesorito I  A"/>
    <n v="0.45"/>
    <n v="36"/>
    <x v="0"/>
  </r>
  <r>
    <x v="0"/>
    <n v="54"/>
    <s v="SDHT"/>
    <s v="0-Previa"/>
    <s v="01-Ajustes Expediente"/>
    <s v="02-En Ajustes"/>
    <s v="2.2.1 Formulación Resolución"/>
    <s v="19 Ciudad Bolívar"/>
    <s v="04 Lucero"/>
    <s v="El Tesorito I  B"/>
    <n v="0.47"/>
    <n v="43"/>
    <x v="0"/>
  </r>
  <r>
    <x v="0"/>
    <n v="53"/>
    <s v="SDP"/>
    <s v="2-En Trámite"/>
    <s v="2.2-Acto Administrativo Reconocimiento"/>
    <s v="2.2-Acto Administrativo"/>
    <s v="1.5 Formulación/Adopción/Notificación Cierre Solicitud"/>
    <s v="10 Engativá"/>
    <s v="11 Engativá"/>
    <s v="ENGATIVA CENTRO LA TORTIGUA"/>
    <n v="0.39"/>
    <n v="39"/>
    <x v="0"/>
  </r>
  <r>
    <x v="0"/>
    <n v="140"/>
    <s v="SDHT"/>
    <s v="0-Previa"/>
    <s v="01-Ajustes Expediente"/>
    <s v="02-En Ajustes"/>
    <s v="01-Con Aceptación Cartografica SDP"/>
    <s v="05 Usme"/>
    <s v="05 Usme - Entrenubes"/>
    <s v="Finca El Llano"/>
    <n v="0.31628600000000001"/>
    <n v="28"/>
    <x v="3"/>
  </r>
  <r>
    <x v="0"/>
    <n v="102"/>
    <s v="SDP"/>
    <s v="1-Evaluación Solicitud"/>
    <s v="1-Evaluación Solicitud"/>
    <s v="1-Evaluación"/>
    <s v="1.6 Formulación/Adopción/Notificación Negación solicitud"/>
    <s v="10 Engativá"/>
    <s v="29 Tabora"/>
    <s v="FLORENCIA III SECTOR"/>
    <n v="0.24"/>
    <n v="11"/>
    <x v="0"/>
  </r>
  <r>
    <x v="0"/>
    <n v="100"/>
    <s v="SDHT"/>
    <s v="0-Previa"/>
    <s v="01-Ajustes Expediente"/>
    <s v="02-En Ajustes"/>
    <s v="2.1.1 Formulación EU/Participación/Publicación"/>
    <s v="11 Suba"/>
    <s v="28 Rincón de Suba"/>
    <s v="Guillermo Nuñez"/>
    <n v="3.6188220000000002"/>
    <n v="68"/>
    <x v="0"/>
  </r>
  <r>
    <x v="0"/>
    <n v="127"/>
    <s v="SDHT"/>
    <s v="0-Previa"/>
    <s v="01-Ajustes Expediente"/>
    <s v="02-En Ajustes"/>
    <s v="02-Ajustes Expediente 2023"/>
    <s v="07 Bosa"/>
    <s v="16 Edén"/>
    <s v="HOLANDA II"/>
    <n v="0.39"/>
    <n v="26"/>
    <x v="1"/>
  </r>
  <r>
    <x v="0"/>
    <n v="62"/>
    <s v="SDP"/>
    <s v="1-Evaluación Solicitud"/>
    <s v="1-Evaluación Solicitud"/>
    <s v="1-Evaluación"/>
    <s v="01-Negación AC"/>
    <s v="04 San Cristóbal"/>
    <s v="21 San Cristóbal"/>
    <s v="Isla del Sosiego"/>
    <n v="3.7930999999999999E-2"/>
    <n v="5"/>
    <x v="3"/>
  </r>
  <r>
    <x v="0"/>
    <n v="48"/>
    <s v="SDP"/>
    <s v="2-En Trámite"/>
    <s v="2.2-Acto Administrativo Reconocimiento"/>
    <s v="2.2-Acto Administrativo"/>
    <s v="02-Ajustes Expediente 2024"/>
    <s v="19 Ciudad Bolívar"/>
    <s v="03 Arborizadora"/>
    <s v="JJ RONDON SECTOR LA CASONA"/>
    <n v="0.12"/>
    <n v="10"/>
    <x v="2"/>
  </r>
  <r>
    <x v="0"/>
    <n v="61"/>
    <s v="SDP"/>
    <s v="2-En Trámite"/>
    <s v="2.1-EU/DTS, participación y Publicación"/>
    <s v="2.1-ElaboraciónEU"/>
    <s v="1.1 Formulación Formato Evaluación-Solicitud"/>
    <s v="19 Ciudad Bolívar"/>
    <s v="03 Arborizadora"/>
    <s v="Juan Jose Rondon"/>
    <n v="27.588609000000002"/>
    <n v="1675"/>
    <x v="4"/>
  </r>
  <r>
    <x v="0"/>
    <n v="107"/>
    <s v="SDHT"/>
    <s v="0-Previa"/>
    <s v="01-Ajustes Expediente"/>
    <s v="02-En Ajustes"/>
    <s v="02-Ajustes Expediente 2024"/>
    <s v="04 San Cristóbal"/>
    <s v="05 Usme - Entrenubes"/>
    <s v="JUAN REY LA PAZ"/>
    <n v="0.33"/>
    <n v="8"/>
    <x v="2"/>
  </r>
  <r>
    <x v="0"/>
    <n v="119"/>
    <s v="SDHT"/>
    <s v="0-Previa"/>
    <s v="01-Ajustes Expediente"/>
    <s v="02-En Ajustes"/>
    <s v="01-En revisión aceptación cartografica"/>
    <s v="05 Usme"/>
    <s v="20 Rafael Uribe"/>
    <s v="La Cajita De Los Sochez"/>
    <n v="0.36989899999999998"/>
    <n v="32"/>
    <x v="3"/>
  </r>
  <r>
    <x v="0"/>
    <n v="47"/>
    <s v="SDP"/>
    <s v="2-En Trámite"/>
    <s v="2.2-Acto Administrativo Reconocimiento"/>
    <s v="2.2-Acto Administrativo"/>
    <s v="02-Ajustes Expediente 2023"/>
    <s v="01 Usaquén"/>
    <s v="06 Cerros Orientales"/>
    <s v="LA CAPILLA SAN ISIDRO"/>
    <n v="8"/>
    <n v="96"/>
    <x v="0"/>
  </r>
  <r>
    <x v="0"/>
    <n v="94"/>
    <s v="SDP"/>
    <s v="1-Evaluación Solicitud"/>
    <s v="1-Evaluación Solicitud"/>
    <s v="1-Evaluación"/>
    <s v="2.2.1 Formulación Resolución"/>
    <s v="18 Rafael Uribe Uribe"/>
    <s v="20 Rafael Uribe"/>
    <s v="LA CUMBRE SECTOR ARRAYANES"/>
    <n v="0.28000000000000003"/>
    <n v="23"/>
    <x v="0"/>
  </r>
  <r>
    <x v="0"/>
    <n v="106"/>
    <s v="SDHT"/>
    <s v="0-Previa"/>
    <s v="01-Ajustes Expediente"/>
    <s v="02-En Ajustes"/>
    <s v="1.5 Formulación/Adopción/Notificación Cierre Solicitud"/>
    <s v="11 Suba"/>
    <s v="28 Rincón de Suba"/>
    <s v="La Esperanza (Calle 131a)"/>
    <n v="5.586576"/>
    <n v="205"/>
    <x v="3"/>
  </r>
  <r>
    <x v="0"/>
    <n v="31"/>
    <s v="SDP"/>
    <s v="2-En Trámite"/>
    <s v="2.2-Acto Administrativo Reconocimiento"/>
    <s v="2.2-Acto Administrativo"/>
    <s v="02-Ajustes Expediente 2023"/>
    <s v="02 Chapinero"/>
    <s v="06 Cerros Orientales"/>
    <s v="LA ESPERANZA NOR-ORIENTAL"/>
    <n v="10.050000000000001"/>
    <n v="581"/>
    <x v="0"/>
  </r>
  <r>
    <x v="0"/>
    <n v="128"/>
    <s v="SDHT"/>
    <s v="0-Previa"/>
    <s v="01-Ajustes Expediente"/>
    <s v="02-En Ajustes"/>
    <s v="1.5 Formulación/Adopción/Notificación Cierre Solicitud"/>
    <s v="09 Fontibón"/>
    <s v="12 Fontibón"/>
    <s v="La Estacion"/>
    <n v="2.0994809999999999"/>
    <n v="59"/>
    <x v="3"/>
  </r>
  <r>
    <x v="0"/>
    <n v="120"/>
    <s v="SDHT"/>
    <s v="0-Previa"/>
    <s v="01-Ajustes Expediente"/>
    <s v="02-En Ajustes"/>
    <s v="02-Ajustes Expediente2021"/>
    <s v="07 Bosa"/>
    <s v="16 Edén"/>
    <s v="LA INDEPENDENCIA MONTECARLO"/>
    <n v="0.56999999999999995"/>
    <n v="1"/>
    <x v="1"/>
  </r>
  <r>
    <x v="0"/>
    <n v="122"/>
    <s v="SDHT"/>
    <s v="0-Previa"/>
    <s v="01-Ajustes Expediente"/>
    <s v="02-En Ajustes"/>
    <s v="1.1 Formulación Formato Evaluación-Solicitud"/>
    <s v="05 Usme"/>
    <s v="05 Usme - Entrenubes"/>
    <s v="La Orquídea"/>
    <n v="4.115424"/>
    <n v="251"/>
    <x v="4"/>
  </r>
  <r>
    <x v="0"/>
    <n v="111"/>
    <s v="SDHT"/>
    <s v="0-Previa"/>
    <s v="01-Ajustes Expediente"/>
    <s v="02-En Ajustes"/>
    <s v="2.1.1 Formulación EU/Participación/Publicación"/>
    <s v="10 Engativá"/>
    <s v="29 Tabora"/>
    <s v="La Primavera"/>
    <n v="13.879495"/>
    <n v="146"/>
    <x v="0"/>
  </r>
  <r>
    <x v="0"/>
    <n v="112"/>
    <s v="SDHT"/>
    <s v="0-Previa"/>
    <s v="01-Ajustes Expediente"/>
    <s v="02-En Ajustes"/>
    <s v="1.1 Formulación/Adopción/Publicación Auto de Inicio"/>
    <s v="18 Rafael Uribe Uribe"/>
    <s v="20 Rafael Uribe"/>
    <s v="La Reconquista"/>
    <n v="2.3687589999999998"/>
    <n v="207"/>
    <x v="2"/>
  </r>
  <r>
    <x v="0"/>
    <n v="97"/>
    <s v="SDHT"/>
    <s v="0-Previa"/>
    <s v="01-Ajustes Expediente"/>
    <s v="02-En Ajustes"/>
    <s v="2.1.1 Formulación EU/Participación/Publicación"/>
    <s v="19 Ciudad Bolívar"/>
    <s v="03 Arborizadora"/>
    <s v="LA UNION DIVINO NIÑO"/>
    <n v="1.37"/>
    <n v="95"/>
    <x v="0"/>
  </r>
  <r>
    <x v="0"/>
    <n v="76"/>
    <s v="SDHT"/>
    <s v="0-Previa"/>
    <s v="01-Ajustes Expediente"/>
    <s v="02-En Ajustes"/>
    <s v="01-Con Aceptación Cartografica SDP"/>
    <s v="07 Bosa"/>
    <s v="16 Edén"/>
    <s v="La Vega II"/>
    <n v="0.37240299999999998"/>
    <n v="52"/>
    <x v="1"/>
  </r>
  <r>
    <x v="0"/>
    <n v="85"/>
    <s v="SDHT"/>
    <s v="0-Previa"/>
    <s v="01-Ajustes Expediente"/>
    <s v="02-En Ajustes"/>
    <s v="02-Ajustes Expediente 2020 o anteriores"/>
    <s v="01 Usaquén"/>
    <s v="06 Cerros Orientales"/>
    <s v="LAS DELICIAS DEL CARMEN II SECTOR"/>
    <n v="1.51"/>
    <n v="71"/>
    <x v="0"/>
  </r>
  <r>
    <x v="0"/>
    <n v="42"/>
    <s v="SDP"/>
    <s v="2-En Trámite"/>
    <s v="2.1-EU/DTS, participación y Publicación"/>
    <s v="2.2-Taller"/>
    <s v="2.2.1 Formulación Resolución"/>
    <s v="07 Bosa"/>
    <s v="17 Bosa"/>
    <s v="LAS VEGAS DE SAN JOSE"/>
    <n v="0.25"/>
    <n v="48"/>
    <x v="0"/>
  </r>
  <r>
    <x v="0"/>
    <n v="40"/>
    <s v="SDP"/>
    <s v="2-En Trámite"/>
    <s v="2.1-EU/DTS, participación y Publicación"/>
    <s v="2.2-Taller"/>
    <s v="2.2.2 Revisión y Ajustes Resolución"/>
    <s v="04 San Cristóbal"/>
    <s v="21 San Cristóbal"/>
    <s v="LOS ALPES LA ESPERANZA"/>
    <n v="0.23"/>
    <n v="22"/>
    <x v="0"/>
  </r>
  <r>
    <x v="0"/>
    <n v="22"/>
    <s v="SDP"/>
    <s v="2-En Trámite"/>
    <s v="2.2-Acto Administrativo Reconocimiento"/>
    <s v="2.2-Acto Administrativo"/>
    <s v="02-Ajustes Expediente2022"/>
    <s v="04 San Cristóbal"/>
    <s v="21 San Cristóbal"/>
    <s v="LOS ANGELES"/>
    <n v="0.17"/>
    <n v="13"/>
    <x v="2"/>
  </r>
  <r>
    <x v="0"/>
    <n v="27"/>
    <s v="SDP"/>
    <s v="2-En Trámite"/>
    <s v="2.2-Acto Administrativo Reconocimiento"/>
    <s v="2.2-Acto Administrativo"/>
    <s v="1.6 Formulación/Adopción/Notificación Negación solicitud"/>
    <s v="09 Fontibón"/>
    <s v="12 Fontibón"/>
    <s v="LOS CAMBULOS I"/>
    <n v="0.83"/>
    <n v="44"/>
    <x v="0"/>
  </r>
  <r>
    <x v="0"/>
    <n v="29"/>
    <s v="SDP"/>
    <s v="2-En Trámite"/>
    <s v="2.2-Acto Administrativo Reconocimiento"/>
    <s v="2.2-Acto Administrativo"/>
    <s v="01-Cierre de solicitud AC"/>
    <s v="19 Ciudad Bolívar"/>
    <s v="02 Cuenca del Tunjuelo"/>
    <s v="Maravillas de Dios"/>
    <n v="4.2363270000000002"/>
    <n v="2"/>
    <x v="5"/>
  </r>
  <r>
    <x v="0"/>
    <m/>
    <s v="SDP"/>
    <s v="2-En Trámite"/>
    <s v="2.2-Acto Administrativo Reconocimiento"/>
    <s v="2.2-Acto Administrativo"/>
    <s v="1.1 Formulación Formato Evaluación-Solicitud"/>
    <s v="18 Rafael Uribe Uribe"/>
    <s v="20 Rafael Uribe"/>
    <s v="Marco Fidel Suarez II Sector"/>
    <n v="0.27377499999999999"/>
    <n v="20"/>
    <x v="4"/>
  </r>
  <r>
    <x v="0"/>
    <n v="116"/>
    <s v="SDHT"/>
    <s v="0-Previa"/>
    <s v="01-Ajustes Expediente"/>
    <s v="02-En Ajustes"/>
    <s v="2.2.2 Revisión y Ajustes Resolución"/>
    <s v="18 Rafael Uribe Uribe"/>
    <s v="20 Rafael Uribe"/>
    <s v="MARCO FIDEL SUAREZ IV"/>
    <n v="0.1"/>
    <n v="5"/>
    <x v="0"/>
  </r>
  <r>
    <x v="0"/>
    <n v="129"/>
    <s v="SDHT"/>
    <s v="0-Previa"/>
    <s v="01-Ajustes Expediente"/>
    <s v="02-En Ajustes"/>
    <s v="2.2.2 Revisión y Ajustes Resolución"/>
    <s v="18 Rafael Uribe Uribe"/>
    <s v="20 Rafael Uribe"/>
    <s v="MARCO FIDEL SUAREZ IV &quot;PARTE ALTA&quot;"/>
    <n v="0.1"/>
    <n v="11"/>
    <x v="0"/>
  </r>
  <r>
    <x v="0"/>
    <n v="68"/>
    <s v="SDP"/>
    <s v="2-En Trámite"/>
    <s v="2.1-EU/DTS, participación y Publicación"/>
    <s v="2.1-ElaboraciónEU"/>
    <s v="2.2.2 Revisión y Ajustes Resolución"/>
    <s v="18 Rafael Uribe Uribe"/>
    <s v="20 Rafael Uribe"/>
    <s v="MARCO FIDEL SUAREZ IV &quot;PARTE BAJA&quot;"/>
    <n v="0.16"/>
    <n v="10"/>
    <x v="0"/>
  </r>
  <r>
    <x v="0"/>
    <n v="113"/>
    <s v="SDHT"/>
    <s v="0-Previa"/>
    <s v="01-Ajustes Expediente"/>
    <s v="02-En Ajustes"/>
    <s v="2.2.2 Revisión y Ajustes Resolución"/>
    <s v="18 Rafael Uribe Uribe"/>
    <s v="20 Rafael Uribe"/>
    <s v="MARCO FIDEL SUAREZ IV &quot;PARTE MEDIA&quot;"/>
    <n v="0.13"/>
    <n v="17"/>
    <x v="0"/>
  </r>
  <r>
    <x v="0"/>
    <n v="55"/>
    <s v="SDP"/>
    <s v="2-En Trámite"/>
    <s v="2.1-EU/DTS, participación y Publicación"/>
    <s v="2.2-Taller"/>
    <s v="2.2.2 Revisión y Ajustes Resolución"/>
    <s v="18 Rafael Uribe Uribe"/>
    <s v="20 Rafael Uribe"/>
    <s v="MARCO FIDEL SUAREZ PARTE ALTA 2"/>
    <n v="0.66"/>
    <n v="48"/>
    <x v="0"/>
  </r>
  <r>
    <x v="0"/>
    <n v="32"/>
    <s v="SDP"/>
    <s v="2-En Trámite"/>
    <s v="2.2-Acto Administrativo Reconocimiento"/>
    <s v="2.2-Acto Administrativo"/>
    <s v="2.2.2 Revisión y Ajustes Resolución"/>
    <s v="19 Ciudad Bolívar"/>
    <s v="04 Lucero"/>
    <s v="Meissen I"/>
    <n v="7.38"/>
    <n v="186"/>
    <x v="0"/>
  </r>
  <r>
    <x v="0"/>
    <n v="95"/>
    <s v="SDP"/>
    <s v="1-Evaluación Solicitud"/>
    <s v="1-Evaluación Solicitud"/>
    <s v="1-Evaluación"/>
    <s v="02-Ajustes Expediente 2024"/>
    <s v="05 Usme"/>
    <s v="05 Usme - Entrenubes"/>
    <s v="Mirador de la esmeralda"/>
    <n v="0.12"/>
    <n v="17"/>
    <x v="2"/>
  </r>
  <r>
    <x v="0"/>
    <n v="67"/>
    <s v="SDP"/>
    <s v="2-En Trámite"/>
    <s v="2.1-EU/DTS, participación y Publicación"/>
    <s v="2.1-ElaboraciónEU"/>
    <s v="01-Negación AC"/>
    <s v="04 San Cristóbal"/>
    <s v="21 San Cristóbal"/>
    <s v="Mirador de San Blas"/>
    <n v="0.36766900000000002"/>
    <n v="28"/>
    <x v="3"/>
  </r>
  <r>
    <x v="0"/>
    <n v="98"/>
    <s v="SDP"/>
    <s v="1-Evaluación Solicitud"/>
    <s v="1-Evaluación Solicitud"/>
    <s v="1-Evaluación"/>
    <s v="01-En revisión aceptación cartografica"/>
    <s v="05 Usme"/>
    <s v="05 Usme - Entrenubes"/>
    <s v="Mirador de Tocaimita"/>
    <n v="3.7090909999999999"/>
    <n v="177"/>
    <x v="3"/>
  </r>
  <r>
    <x v="0"/>
    <n v="24"/>
    <s v="SDP"/>
    <s v="2-En Trámite"/>
    <s v="2.2-Acto Administrativo Reconocimiento"/>
    <s v="2.2-Acto Administrativo"/>
    <s v="01-Negación AC"/>
    <s v="18 Rafael Uribe Uribe"/>
    <s v="20 Rafael Uribe"/>
    <s v="Mirador de Villa Gladys"/>
    <n v="0.29326999999999998"/>
    <n v="2"/>
    <x v="3"/>
  </r>
  <r>
    <x v="0"/>
    <m/>
    <s v="SDP"/>
    <s v="2-En Trámite"/>
    <s v="2.1-EU/DTS, participación y Publicación"/>
    <s v="2.3-Publicación"/>
    <s v="2.2.1 Formulación Resolución"/>
    <s v="05 Usme"/>
    <s v="05 Usme - Entrenubes"/>
    <s v="MONTEBLANCO EL PINO"/>
    <n v="0.05"/>
    <n v="5"/>
    <x v="0"/>
  </r>
  <r>
    <x v="0"/>
    <n v="45"/>
    <s v="SDP"/>
    <s v="2-En Trámite"/>
    <s v="2.1-EU/DTS, participación y Publicación"/>
    <s v="2.3-Publicación"/>
    <s v="02-Ajustes Expediente2022"/>
    <s v="19 Ciudad Bolívar"/>
    <s v="04 Lucero"/>
    <s v="MONTERREY 2"/>
    <n v="0.68"/>
    <n v="98"/>
    <x v="2"/>
  </r>
  <r>
    <x v="0"/>
    <n v="110"/>
    <s v="SDHT"/>
    <s v="0-Previa"/>
    <s v="01-Ajustes Expediente"/>
    <s v="02-En Ajustes"/>
    <s v="2.2.1 Formulación Resolución"/>
    <s v="05 Usme"/>
    <s v="05 Usme - Entrenubes"/>
    <s v="ORQUIDEA SUR 3 SECTOR"/>
    <n v="0.47"/>
    <n v="25"/>
    <x v="0"/>
  </r>
  <r>
    <x v="0"/>
    <m/>
    <s v="SDHT"/>
    <s v="0-Previa"/>
    <s v="02-Conformación Expediente"/>
    <s v="01-En Conformación"/>
    <s v="2.2.1 Formulación Resolución"/>
    <s v="18 Rafael Uribe Uribe"/>
    <s v="20 Rafael Uribe"/>
    <s v="PALERMO SUR SECTOR SAN MARCOS II"/>
    <n v="0.42"/>
    <n v="45"/>
    <x v="0"/>
  </r>
  <r>
    <x v="0"/>
    <m/>
    <s v="SDHT"/>
    <s v="0-Previa"/>
    <s v="02-Conformación Expediente"/>
    <s v="01-En Conformación"/>
    <s v="2.1.2 Formulación Participación/Publicación"/>
    <s v="18 Rafael Uribe Uribe"/>
    <s v="20 Rafael Uribe"/>
    <s v="PLAYON"/>
    <n v="0.27"/>
    <n v="15"/>
    <x v="0"/>
  </r>
  <r>
    <x v="0"/>
    <m/>
    <s v="SDHT"/>
    <s v="0-Previa"/>
    <s v="02-Conformación Expediente"/>
    <s v="01-En Conformación"/>
    <s v="02-Ajustes Expediente 2024"/>
    <s v="07 Bosa"/>
    <s v="15 Porvenir"/>
    <s v="Porvenir - Osorio"/>
    <n v="0.59234799999999999"/>
    <n v="25"/>
    <x v="2"/>
  </r>
  <r>
    <x v="0"/>
    <m/>
    <s v="SDHT"/>
    <s v="0-Previa"/>
    <s v="02-Conformación Expediente"/>
    <s v="01-En Conformación"/>
    <s v="01-Conformación Expediente"/>
    <s v="07 Bosa"/>
    <s v="15 Porvenir"/>
    <s v="Porvenir VII"/>
    <n v="7.6956999999999998E-2"/>
    <n v="7"/>
    <x v="1"/>
  </r>
  <r>
    <x v="0"/>
    <m/>
    <s v="SDHT"/>
    <s v="0-Previa"/>
    <s v="02-Conformación Expediente"/>
    <s v="01-En Conformación"/>
    <s v="02-Ajustes Expediente 2023"/>
    <s v="19 Ciudad Bolívar"/>
    <s v="03 Arborizadora"/>
    <s v="POTOSI II SECTOR"/>
    <n v="0.05"/>
    <n v="5"/>
    <x v="2"/>
  </r>
  <r>
    <x v="0"/>
    <m/>
    <s v="SDHT"/>
    <s v="0-Previa"/>
    <s v="02-Conformación Expediente"/>
    <s v="01-En Conformación"/>
    <s v="2.2.1 Formulación Resolución"/>
    <s v="11 Suba"/>
    <s v="09 Suba"/>
    <s v="PREDIO LA TOMA"/>
    <n v="0.24"/>
    <n v="22"/>
    <x v="0"/>
  </r>
  <r>
    <x v="0"/>
    <m/>
    <s v="SDHT"/>
    <s v="0-Previa"/>
    <s v="02-Conformación Expediente"/>
    <s v="01-En Conformación"/>
    <s v="01-Cierre de solicitud AC"/>
    <s v="19 Ciudad Bolívar"/>
    <s v="04 Lucero"/>
    <s v="Primavera Azul"/>
    <n v="2.3927589999999999"/>
    <n v="2"/>
    <x v="3"/>
  </r>
  <r>
    <x v="0"/>
    <m/>
    <s v="SDHT"/>
    <s v="0-Previa"/>
    <s v="02-Conformación Expediente"/>
    <s v="01-En Conformación"/>
    <s v="02-Ajustes Expediente 2024"/>
    <s v="09 Fontibón"/>
    <s v="12 Fontibón"/>
    <s v="PUENTE GRANDE"/>
    <n v="0.28999999999999998"/>
    <n v="18"/>
    <x v="2"/>
  </r>
  <r>
    <x v="0"/>
    <m/>
    <s v="SDHT"/>
    <s v="0-Previa"/>
    <s v="02-Conformación Expediente"/>
    <s v="01-En Conformación"/>
    <s v="1.5 Formulación/Adopción/Notificación Cierre Solicitud"/>
    <s v="09 Fontibón"/>
    <s v="12 Fontibón"/>
    <s v="Puente Grande Florencia"/>
    <n v="2.9481120000000001"/>
    <n v="226"/>
    <x v="3"/>
  </r>
  <r>
    <x v="0"/>
    <m/>
    <s v="SDHT"/>
    <s v="0-Previa"/>
    <s v="02-Conformación Expediente"/>
    <s v="01-En Conformación"/>
    <s v="02-Ajustes Expediente2022"/>
    <s v="05 Usme"/>
    <s v="05 Usme - Entrenubes"/>
    <s v="PUERTA AL LLANO PORTAL DIVINO NIÑO"/>
    <n v="0.28000000000000003"/>
    <n v="1"/>
    <x v="2"/>
  </r>
  <r>
    <x v="0"/>
    <m/>
    <s v="SDHT"/>
    <s v="0-Previa"/>
    <s v="02-Conformación Expediente"/>
    <s v="01-En Conformación"/>
    <s v="1.5 Formulación/Adopción/Notificación Cierre Solicitud"/>
    <s v="09 Fontibón"/>
    <s v="30 Salitre"/>
    <s v="Puerta De Teja"/>
    <n v="8.5740459999999992"/>
    <n v="397"/>
    <x v="3"/>
  </r>
  <r>
    <x v="0"/>
    <m/>
    <s v="SDHT"/>
    <s v="0-Previa"/>
    <s v="02-Conformación Expediente"/>
    <s v="01-En Conformación"/>
    <s v="01-Negación AC"/>
    <s v="19 Ciudad Bolívar"/>
    <s v="04 Lucero"/>
    <s v="Puertas del ParaÌso"/>
    <n v="3.4432"/>
    <n v="8"/>
    <x v="3"/>
  </r>
  <r>
    <x v="0"/>
    <m/>
    <s v="SDHT"/>
    <s v="0-Previa"/>
    <s v="02-Conformación Expediente"/>
    <s v="01-En Conformación"/>
    <s v="02-Ajustes Expediente 2024"/>
    <s v="18 Rafael Uribe Uribe"/>
    <s v="20 Rafael Uribe"/>
    <s v="PUERTO RICO II SECTOR"/>
    <n v="0.23"/>
    <n v="24"/>
    <x v="2"/>
  </r>
  <r>
    <x v="0"/>
    <m/>
    <s v="SDHT"/>
    <s v="0-Previa"/>
    <s v="02-Conformación Expediente"/>
    <s v="01-En Conformación"/>
    <s v="2.2.1 Formulación Resolución"/>
    <s v="04 San Cristóbal"/>
    <s v="05 Usme - Entrenubes"/>
    <s v="QUINTAS DE SANTA RITA"/>
    <n v="0.55000000000000004"/>
    <n v="26"/>
    <x v="0"/>
  </r>
  <r>
    <x v="0"/>
    <m/>
    <s v="SDHT"/>
    <s v="0-Previa"/>
    <s v="02-Conformación Expediente"/>
    <s v="01-En Conformación"/>
    <s v="02-Ajustes Expediente 2024"/>
    <s v="02 Chapinero"/>
    <s v="24 Chapinero"/>
    <s v="RENACER EL SAUCO"/>
    <n v="0.48107"/>
    <n v="30"/>
    <x v="2"/>
  </r>
  <r>
    <x v="0"/>
    <m/>
    <s v="SDHT"/>
    <s v="0-Previa"/>
    <s v="02-Conformación Expediente"/>
    <s v="01-En Conformación"/>
    <s v="1.1 Formulación/Adopción/Publicación Auto de Inicio"/>
    <s v="19 Ciudad Bolívar"/>
    <s v="04 Lucero"/>
    <s v="Republica De Venezuela"/>
    <n v="1.494693"/>
    <n v="45"/>
    <x v="2"/>
  </r>
  <r>
    <x v="0"/>
    <m/>
    <s v="SDHT"/>
    <s v="0-Previa"/>
    <s v="02-Conformación Expediente"/>
    <s v="01-En Conformación"/>
    <s v="1.5 Formulación/Adopción/Notificación Cierre Solicitud"/>
    <s v="11 Suba"/>
    <s v="28 Rincón de Suba"/>
    <s v="Rincon De Suba"/>
    <n v="16.295573999999998"/>
    <n v="880"/>
    <x v="3"/>
  </r>
  <r>
    <x v="0"/>
    <m/>
    <s v="SDHT"/>
    <s v="0-Previa"/>
    <s v="02-Conformación Expediente"/>
    <s v="01-En Conformación"/>
    <s v="1.5 Formulación/Adopción/Notificación Cierre Solicitud"/>
    <s v="11 Suba"/>
    <s v="28 Rincón de Suba"/>
    <s v="Rincon Escuela"/>
    <n v="10.132213"/>
    <n v="496"/>
    <x v="3"/>
  </r>
  <r>
    <x v="0"/>
    <m/>
    <s v="SDHT"/>
    <s v="0-Previa"/>
    <s v="02-Conformación Expediente"/>
    <s v="01-En Conformación"/>
    <s v="2.1.1 Formulación EU/Participación/Publicación"/>
    <s v="09 Fontibón"/>
    <s v="12 Fontibón"/>
    <s v="Rincon Santo"/>
    <n v="3.3498649999999999"/>
    <n v="326"/>
    <x v="0"/>
  </r>
  <r>
    <x v="0"/>
    <m/>
    <s v="SDHT"/>
    <s v="0-Previa"/>
    <s v="02-Conformación Expediente"/>
    <s v="01-En Conformación"/>
    <s v="2.1.1 Formulación EU/Participación/Publicación"/>
    <s v="11 Suba"/>
    <s v="09 Suba"/>
    <s v="Salitre I"/>
    <n v="5.4770839999999996"/>
    <n v="145"/>
    <x v="0"/>
  </r>
  <r>
    <x v="0"/>
    <m/>
    <s v="SDHT"/>
    <s v="0-Previa"/>
    <s v="02-Conformación Expediente"/>
    <s v="01-En Conformación"/>
    <s v="1.1 Formulación Formato Evaluación-Solicitud"/>
    <s v="11 Suba"/>
    <s v="09 Suba"/>
    <s v="SALITRE I Sector"/>
    <n v="0.53"/>
    <n v="65"/>
    <x v="0"/>
  </r>
  <r>
    <x v="0"/>
    <n v="58"/>
    <s v="SDP"/>
    <s v="2-En Trámite"/>
    <s v="2.1-EU/DTS, participación y Publicación"/>
    <s v="2.2-Taller"/>
    <s v="1.1 Formulación/Adopción/Publicación Auto de Inicio"/>
    <s v="01 Usaquén"/>
    <s v="26 Toberín"/>
    <s v="San Antonio Norte II Sector"/>
    <n v="26.300498999999999"/>
    <n v="328"/>
    <x v="2"/>
  </r>
  <r>
    <x v="0"/>
    <m/>
    <s v="SDHT"/>
    <s v="0-Previa"/>
    <s v="02-Conformación Expediente"/>
    <s v="01-En Conformación"/>
    <s v="02-Ajustes Expediente2022"/>
    <s v="07 Bosa"/>
    <s v="16 Edén"/>
    <s v="SAN BERNARDINO III"/>
    <n v="0.31"/>
    <n v="4"/>
    <x v="1"/>
  </r>
  <r>
    <x v="0"/>
    <m/>
    <s v="SDHT"/>
    <s v="0-Previa"/>
    <s v="02-Conformación Expediente"/>
    <s v="01-En Conformación"/>
    <s v="02-Ajustes Expediente2021"/>
    <s v="07 Bosa"/>
    <s v="16 Edén"/>
    <s v="SAN BERNARDINO SECTOR MONTECARLO"/>
    <n v="0.46"/>
    <n v="22"/>
    <x v="1"/>
  </r>
  <r>
    <x v="0"/>
    <m/>
    <s v="SDHT"/>
    <s v="0-Previa"/>
    <s v="02-Conformación Expediente"/>
    <s v="01-En Conformación"/>
    <s v="1.1 Formulación Formato Evaluación-Solicitud"/>
    <s v="04 San Cristóbal"/>
    <s v="21 San Cristóbal"/>
    <s v="SAN BLAS I SECTOR"/>
    <n v="1.06"/>
    <n v="79"/>
    <x v="0"/>
  </r>
  <r>
    <x v="0"/>
    <m/>
    <s v="SDHT"/>
    <s v="0-Previa"/>
    <s v="02-Conformación Expediente"/>
    <s v="01-En Conformación"/>
    <s v="2.1.1 Formulación EU/Participación/Publicación"/>
    <s v="04 San Cristóbal"/>
    <s v="21 San Cristóbal"/>
    <s v="San Blas II Sector"/>
    <n v="6.7410579999999998"/>
    <n v="349"/>
    <x v="0"/>
  </r>
  <r>
    <x v="0"/>
    <m/>
    <s v="SDHT"/>
    <s v="0-Previa"/>
    <s v="02-Conformación Expediente"/>
    <s v="01-En Conformación"/>
    <s v="2.2.1 Formulación Resolución"/>
    <s v="11 Suba"/>
    <s v="28 Rincón de Suba"/>
    <s v="SAN CAYETANO III SECTOR"/>
    <n v="0.64"/>
    <n v="52"/>
    <x v="0"/>
  </r>
  <r>
    <x v="0"/>
    <m/>
    <s v="SDHT"/>
    <s v="0-Previa"/>
    <s v="02-Conformación Expediente"/>
    <s v="01-En Conformación"/>
    <s v="2.1.1 Formulación EU/Participación/Publicación"/>
    <s v="07 Bosa"/>
    <s v="17 Bosa"/>
    <s v="SAN EUGENIO III SECTOR"/>
    <n v="0.4"/>
    <n v="88"/>
    <x v="0"/>
  </r>
  <r>
    <x v="0"/>
    <m/>
    <s v="SDHT"/>
    <s v="0-Previa"/>
    <s v="02-Conformación Expediente"/>
    <s v="01-En Conformación"/>
    <s v="02-Ajustes Expediente2022"/>
    <s v="18 Rafael Uribe Uribe"/>
    <s v="20 Rafael Uribe"/>
    <s v="SAN IGNACIO III"/>
    <n v="0.1"/>
    <n v="5"/>
    <x v="2"/>
  </r>
  <r>
    <x v="0"/>
    <m/>
    <s v="SDHT"/>
    <s v="0-Previa"/>
    <s v="02-Conformación Expediente"/>
    <s v="01-En Conformación"/>
    <s v="02-Ajustes Expediente 2023"/>
    <s v="02 Chapinero"/>
    <s v="06 Cerros Orientales"/>
    <s v="SAN ISIDRO"/>
    <n v="37.17"/>
    <n v="657"/>
    <x v="0"/>
  </r>
  <r>
    <x v="0"/>
    <m/>
    <s v="SDHT"/>
    <s v="0-Previa"/>
    <s v="02-Conformación Expediente"/>
    <s v="01-En Conformación"/>
    <s v="2.2.1 Formulación Resolución"/>
    <s v="05 Usme"/>
    <s v="20 Rafael Uribe"/>
    <s v="SAN ISIDRO SUR-SECTOR LA ESPERANZA"/>
    <n v="0.91"/>
    <n v="82"/>
    <x v="0"/>
  </r>
  <r>
    <x v="0"/>
    <m/>
    <s v="SDHT"/>
    <s v="0-Previa"/>
    <s v="02-Conformación Expediente"/>
    <s v="01-En Conformación"/>
    <s v="1.1 Formulación Formato Evaluación-Solicitud"/>
    <s v="10 Engativá"/>
    <s v="29 Tabora"/>
    <s v="SAN JOAQUIN SECTOR EL LAUREL"/>
    <n v="1.1399999999999999"/>
    <n v="52"/>
    <x v="0"/>
  </r>
  <r>
    <x v="1"/>
    <n v="21"/>
    <s v="SDP"/>
    <s v="1-Evaluación Solicitud"/>
    <s v="1-Evaluación Solicitud"/>
    <s v="1-Evaluación"/>
    <s v="02-Ajustes Expediente 2024"/>
    <s v="18 Rafael Uribe Uribe"/>
    <s v="20 Rafael Uribe"/>
    <s v="SAN JORGE PARTE ALTA"/>
    <n v="0.41"/>
    <n v="29"/>
    <x v="2"/>
  </r>
  <r>
    <x v="1"/>
    <n v="17"/>
    <s v="SDP"/>
    <s v="1-Evaluación Solicitud"/>
    <s v="1-Evaluación Solicitud"/>
    <s v="1-Evaluación"/>
    <s v="2.2.1 Formulación Resolución"/>
    <s v="07 Bosa"/>
    <s v="17 Bosa"/>
    <s v="SAN JOSE LA HUERTA"/>
    <n v="0.2"/>
    <n v="5"/>
    <x v="0"/>
  </r>
  <r>
    <x v="1"/>
    <n v="312"/>
    <s v="SDP"/>
    <s v="1-Evaluación Solicitud"/>
    <s v="1-Evaluación Solicitud"/>
    <s v="1-Evaluación"/>
    <s v="02-Ajustes Expediente 2020 o anteriores"/>
    <s v="07 Bosa"/>
    <s v="17 Bosa"/>
    <s v="SAN JOSE SECTOR PROVIDENCIA"/>
    <n v="0.56000000000000005"/>
    <n v="3"/>
    <x v="1"/>
  </r>
  <r>
    <x v="1"/>
    <n v="282"/>
    <s v="SDP"/>
    <s v="1-Evaluación Solicitud"/>
    <s v="1-Evaluación Solicitud"/>
    <s v="1-Evaluación"/>
    <s v="02-Ajustes Expediente 2023"/>
    <s v="02 Chapinero"/>
    <s v="06 Cerros Orientales"/>
    <s v="SAN LUIS ALTOS DEL CABO"/>
    <n v="46"/>
    <n v="1131"/>
    <x v="0"/>
  </r>
  <r>
    <x v="1"/>
    <n v="308"/>
    <s v="SDP"/>
    <s v="1-Evaluación Solicitud"/>
    <s v="1-Evaluación Solicitud"/>
    <s v="1-Evaluación"/>
    <s v="1.5 Formulación/Adopción/Notificación Cierre Solicitud"/>
    <s v="02 Chapinero"/>
    <s v="24 Chapinero"/>
    <s v="San Martin De Porres"/>
    <n v="4.7463550000000003"/>
    <n v="133"/>
    <x v="3"/>
  </r>
  <r>
    <x v="1"/>
    <n v="12"/>
    <s v="SDP"/>
    <s v="1-Evaluación Solicitud"/>
    <s v="1-Evaluación Solicitud"/>
    <s v="1-Evaluación"/>
    <s v="02-Ajustes Expediente 2020 o anteriores"/>
    <s v="02 Chapinero"/>
    <s v="06 Cerros Orientales"/>
    <s v="SAN MARTIN DE PORRES III Y IV"/>
    <n v="2.2000000000000002"/>
    <n v="125"/>
    <x v="0"/>
  </r>
  <r>
    <x v="1"/>
    <n v="261"/>
    <s v="SDP"/>
    <s v="1-Evaluación Solicitud"/>
    <s v="1-Evaluación Solicitud"/>
    <s v="1-Evaluación"/>
    <s v="02-Ajustes Expediente2022"/>
    <s v="01 Usaquén"/>
    <s v="26 Toberín"/>
    <s v="SAN MIGUEL"/>
    <n v="1.46"/>
    <n v="4"/>
    <x v="2"/>
  </r>
  <r>
    <x v="1"/>
    <n v="270"/>
    <s v="SDP"/>
    <s v="1-Evaluación Solicitud"/>
    <s v="1-Evaluación Solicitud"/>
    <s v="1-Evaluación"/>
    <s v="02-Ajustes Expediente2022"/>
    <s v="01 Usaquén"/>
    <s v="26 Toberín"/>
    <s v="SANTA CECILIA PARTE ALTA I SECTOR"/>
    <n v="0.23"/>
    <n v="5"/>
    <x v="2"/>
  </r>
  <r>
    <x v="1"/>
    <n v="120"/>
    <s v="SDP"/>
    <s v="1-Evaluación Solicitud"/>
    <s v="1-Evaluación Solicitud"/>
    <s v="1-Evaluación"/>
    <s v="02-Ajustes Expediente 2024"/>
    <s v="05 Usme"/>
    <s v="05 Usme - Entrenubes"/>
    <s v="SC VILLA ISRAEL"/>
    <n v="0.17"/>
    <n v="5"/>
    <x v="2"/>
  </r>
  <r>
    <x v="1"/>
    <n v="187"/>
    <s v="SDP"/>
    <s v="1-Evaluación Solicitud"/>
    <s v="1-Evaluación Solicitud"/>
    <s v="1-Evaluación"/>
    <s v="02-Ajustes Expediente 2024"/>
    <s v="05 Usme"/>
    <s v="20 Rafael Uribe"/>
    <s v="SECTOR JORDAN"/>
    <n v="0.06"/>
    <n v="8"/>
    <x v="2"/>
  </r>
  <r>
    <x v="1"/>
    <n v="51"/>
    <s v="SDP"/>
    <s v="1-Evaluación Solicitud"/>
    <s v="1-Evaluación Solicitud"/>
    <s v="1-Evaluación"/>
    <s v="02-Ajustes Expediente 2023"/>
    <s v="09 Fontibón"/>
    <s v="12 Fontibón"/>
    <s v="SECTOR LA LAGUNA"/>
    <n v="0.63"/>
    <n v="12"/>
    <x v="2"/>
  </r>
  <r>
    <x v="1"/>
    <n v="230"/>
    <s v="SDP"/>
    <s v="1-Evaluación Solicitud"/>
    <s v="1-Evaluación Solicitud"/>
    <s v="1-Evaluación"/>
    <s v="2.1.2 Formulación Participación/Publicación"/>
    <s v="10 Engativá"/>
    <s v="11 Engativá"/>
    <s v="SECTOR LOS LAURELES"/>
    <n v="7.0000000000000007E-2"/>
    <n v="12"/>
    <x v="0"/>
  </r>
  <r>
    <x v="1"/>
    <n v="325"/>
    <s v="SDP"/>
    <s v="1-Evaluación Solicitud"/>
    <s v="1-Evaluación Solicitud"/>
    <s v="1-Evaluación"/>
    <s v="2.2.1 Formulación Resolución"/>
    <s v="11 Suba"/>
    <s v="28 Rincón de Suba"/>
    <s v="SECTOR TABERIN"/>
    <n v="0.24"/>
    <n v="30"/>
    <x v="0"/>
  </r>
  <r>
    <x v="1"/>
    <n v="221"/>
    <s v="SDP"/>
    <s v="1-Evaluación Solicitud"/>
    <s v="1-Evaluación Solicitud"/>
    <s v="1-Evaluación"/>
    <s v="2.2.1 Formulación Resolución"/>
    <s v="11 Suba"/>
    <s v="28 Rincón de Suba"/>
    <s v="SECTOR TABERIN 2"/>
    <n v="0.12"/>
    <n v="17"/>
    <x v="0"/>
  </r>
  <r>
    <x v="1"/>
    <n v="96"/>
    <s v="SDP"/>
    <s v="1-Evaluación Solicitud"/>
    <s v="1-Evaluación Solicitud"/>
    <s v="1-Evaluación"/>
    <s v="2.2.1 Formulación Resolución"/>
    <s v="11 Suba"/>
    <s v="09 Suba"/>
    <s v="SECTOR TUNA ALTA-A"/>
    <n v="0.17"/>
    <n v="5"/>
    <x v="0"/>
  </r>
  <r>
    <x v="1"/>
    <n v="97"/>
    <s v="SDP"/>
    <s v="1-Evaluación Solicitud"/>
    <s v="1-Evaluación Solicitud"/>
    <s v="1-Evaluación"/>
    <s v="2.2.1 Formulación Resolución"/>
    <s v="10 Engativá"/>
    <s v="11 Engativá"/>
    <s v="SECTOR VILLA GLADYS"/>
    <n v="0.28999999999999998"/>
    <n v="13"/>
    <x v="0"/>
  </r>
  <r>
    <x v="1"/>
    <n v="163"/>
    <s v="SDP"/>
    <s v="1-Evaluación Solicitud"/>
    <s v="1-Evaluación Solicitud"/>
    <s v="1-Evaluación"/>
    <s v="02-Ajustes Expediente 2023"/>
    <s v="02 Chapinero"/>
    <s v="06 Cerros Orientales"/>
    <s v="SUREÑA"/>
    <n v="8.68"/>
    <n v="464"/>
    <x v="0"/>
  </r>
  <r>
    <x v="1"/>
    <n v="60"/>
    <s v="SDP"/>
    <s v="1-Evaluación Solicitud"/>
    <s v="1-Evaluación Solicitud"/>
    <s v="1-Evaluación"/>
    <s v="2.1.1 Formulación EU/Participación/Publicación"/>
    <s v="11 Suba"/>
    <s v="28 Rincón de Suba"/>
    <s v="Taberin"/>
    <n v="5.3532659999999996"/>
    <n v="270"/>
    <x v="0"/>
  </r>
  <r>
    <x v="1"/>
    <n v="377"/>
    <s v="SDP"/>
    <s v="1-Evaluación Solicitud"/>
    <s v="1-Evaluación Solicitud"/>
    <s v="1-Evaluación"/>
    <s v="02-Ajustes Expediente 2020 o anteriores"/>
    <s v="19 Ciudad Bolívar"/>
    <s v="04 Lucero"/>
    <s v="TABOR ALTALOMA"/>
    <n v="6.17"/>
    <n v="551"/>
    <x v="2"/>
  </r>
  <r>
    <x v="1"/>
    <n v="223"/>
    <s v="SDP"/>
    <s v="1-Evaluación Solicitud"/>
    <s v="1-Evaluación Solicitud"/>
    <s v="1-Evaluación"/>
    <s v="01-En revisión aceptación cartografica"/>
    <s v="19 Ciudad Bolívar"/>
    <s v="04 Lucero"/>
    <s v="Tesoro - Republica De Venezuela-B"/>
    <n v="0.26676100000000003"/>
    <n v="6"/>
    <x v="3"/>
  </r>
  <r>
    <x v="1"/>
    <n v="224"/>
    <s v="SDP"/>
    <s v="1-Evaluación Solicitud"/>
    <s v="1-Evaluación Solicitud"/>
    <s v="1-Evaluación"/>
    <s v="2.1.1 Formulación EU/Participación/Publicación"/>
    <s v="19 Ciudad Bolívar"/>
    <s v="04 Lucero"/>
    <s v="TESORO REPUBLICA DE VENEZUELA-A"/>
    <n v="0.11"/>
    <n v="5"/>
    <x v="0"/>
  </r>
  <r>
    <x v="1"/>
    <n v="135"/>
    <s v="SDP"/>
    <s v="1-Evaluación Solicitud"/>
    <s v="1-Evaluación Solicitud"/>
    <s v="1-Evaluación"/>
    <s v="02-Ajustes Expediente 2024"/>
    <s v="11 Suba"/>
    <s v="08 Britalia"/>
    <s v="TUNA ALTA CAMPESTRE II"/>
    <n v="0.15"/>
    <n v="1"/>
    <x v="2"/>
  </r>
  <r>
    <x v="1"/>
    <n v="217"/>
    <s v="SDP"/>
    <s v="1-Evaluación Solicitud"/>
    <s v="1-Evaluación Solicitud"/>
    <s v="1-Evaluación"/>
    <s v="1.1 Formulación Formato Evaluación-Solicitud"/>
    <s v="04 San Cristóbal"/>
    <s v="21 San Cristóbal"/>
    <s v="U. Vitelma"/>
    <n v="5.2347260000000002"/>
    <n v="150"/>
    <x v="4"/>
  </r>
  <r>
    <x v="1"/>
    <n v="218"/>
    <s v="SDP"/>
    <s v="1-Evaluación Solicitud"/>
    <s v="1-Evaluación Solicitud"/>
    <s v="1-Evaluación"/>
    <s v="2.1.1 Formulación EU/Participación/Publicación"/>
    <s v="04 San Cristóbal"/>
    <s v="21 San Cristóbal"/>
    <s v="Urb: El Rubi Barrio San Jose Oriental"/>
    <n v="19.219591000000001"/>
    <n v="450"/>
    <x v="0"/>
  </r>
  <r>
    <x v="1"/>
    <n v="247"/>
    <s v="SDP"/>
    <s v="1-Evaluación Solicitud"/>
    <s v="1-Evaluación Solicitud"/>
    <s v="1-Evaluación"/>
    <s v="1.1 Formulación Formato Evaluación-Solicitud"/>
    <s v="04 San Cristóbal"/>
    <s v="21 San Cristóbal"/>
    <s v="Urbanizacion Granada Sur"/>
    <n v="8.2683250000000008"/>
    <n v="215"/>
    <x v="4"/>
  </r>
  <r>
    <x v="1"/>
    <n v="95"/>
    <s v="SDP"/>
    <s v="2-En Trámite"/>
    <s v="2.1-EU/DTS, participación y Publicación"/>
    <s v="2.1-ElaboraciónEU"/>
    <s v="01-En revisión aceptación cartografica"/>
    <s v="05 Usme"/>
    <s v="05 Usme - Entrenubes"/>
    <s v="Usme Centro"/>
    <n v="4.175859"/>
    <n v="107"/>
    <x v="3"/>
  </r>
  <r>
    <x v="1"/>
    <n v="225"/>
    <s v="SDP"/>
    <s v="2-En Trámite"/>
    <s v="2.1-EU/DTS, participación y Publicación"/>
    <s v="2.1-ElaboraciónEU"/>
    <s v="01-En revisión aceptación cartografica"/>
    <s v="05 Usme"/>
    <s v="05 Usme - Entrenubes"/>
    <s v="Usme La Castellana"/>
    <n v="1.41093"/>
    <n v="16"/>
    <x v="3"/>
  </r>
  <r>
    <x v="1"/>
    <n v="161"/>
    <s v="SDP"/>
    <s v="2-En Trámite"/>
    <s v="2.1-EU/DTS, participación y Publicación"/>
    <s v="2.1-ElaboraciónEU"/>
    <s v="01-Con Aceptación Cartografica SDP"/>
    <s v="05 Usme"/>
    <s v="05 Usme - Entrenubes"/>
    <s v="Usme Pueblo"/>
    <n v="0.68352500000000005"/>
    <n v="22"/>
    <x v="3"/>
  </r>
  <r>
    <x v="1"/>
    <n v="272"/>
    <s v="SDP"/>
    <s v="2-En Trámite"/>
    <s v="2.1-EU/DTS, participación y Publicación"/>
    <s v="2.1-ElaboraciónEU"/>
    <s v="01-En revisión aceptación cartografica"/>
    <s v="19 Ciudad Bolívar"/>
    <s v="03 Arborizadora"/>
    <s v="Verbenal del Sur"/>
    <n v="52.863867999999997"/>
    <n v="357"/>
    <x v="3"/>
  </r>
  <r>
    <x v="1"/>
    <n v="44"/>
    <s v="SDP"/>
    <s v="2-En Trámite"/>
    <s v="2.1-EU/DTS, participación y Publicación"/>
    <s v="2.1-ElaboraciónEU"/>
    <s v="2.2.1 Formulación Resolución"/>
    <s v="18 Rafael Uribe Uribe"/>
    <s v="20 Rafael Uribe"/>
    <s v="VILLA ANGEL"/>
    <n v="0.36"/>
    <n v="35"/>
    <x v="0"/>
  </r>
  <r>
    <x v="1"/>
    <n v="15"/>
    <s v="SDP"/>
    <s v="2-En Trámite"/>
    <s v="2.1-EU/DTS, participación y Publicación"/>
    <s v="2.1-ElaboraciónEU"/>
    <s v="2.2.1 Formulación Resolución"/>
    <s v="07 Bosa"/>
    <s v="16 Edén"/>
    <s v="VILLA CAROLINA III SECTOR"/>
    <n v="0.31"/>
    <n v="57"/>
    <x v="0"/>
  </r>
  <r>
    <x v="1"/>
    <n v="232"/>
    <s v="SDP"/>
    <s v="2-En Trámite"/>
    <s v="2.1-EU/DTS, participación y Publicación"/>
    <s v="2.1-ElaboraciónEU"/>
    <s v="1.1 Formulación Formato Evaluación-Solicitud"/>
    <s v="08 Kennedy"/>
    <s v="13 Tintal"/>
    <s v="VILLA CASTILLA"/>
    <n v="0.19"/>
    <n v="15"/>
    <x v="0"/>
  </r>
  <r>
    <x v="1"/>
    <n v="5"/>
    <s v="SDP"/>
    <s v="2-En Trámite"/>
    <s v="2.1-EU/DTS, participación y Publicación"/>
    <s v="2.1-ElaboraciónEU"/>
    <s v="2.1.1 Formulación EU/Participación/Publicación"/>
    <s v="19 Ciudad Bolívar"/>
    <s v="03 Arborizadora"/>
    <s v="VILLA HELENA EL PORTAL"/>
    <n v="3.17"/>
    <n v="221"/>
    <x v="0"/>
  </r>
  <r>
    <x v="1"/>
    <n v="67"/>
    <s v="SDP"/>
    <s v="2-En Trámite"/>
    <s v="2.1-EU/DTS, participación y Publicación"/>
    <s v="2.1-ElaboraciónEU"/>
    <s v="1.2 Formulación/Adopción/Notificación Acto Desestimiento"/>
    <s v="05 Usme"/>
    <s v="05 Usme - Entrenubes"/>
    <s v="VILLA JULIANA"/>
    <n v="3.14"/>
    <n v="349"/>
    <x v="0"/>
  </r>
  <r>
    <x v="1"/>
    <n v="75"/>
    <s v="SDP"/>
    <s v="2-En Trámite"/>
    <s v="2.1-EU/DTS, participación y Publicación"/>
    <s v="2.1-ElaboraciónEU"/>
    <s v="2.2.2 Revisión y Ajustes Resolución"/>
    <s v="04 San Cristóbal"/>
    <s v="21 San Cristóbal"/>
    <s v="VILLA NATALY 20 DE JULIO II SECTOR"/>
    <n v="0.21"/>
    <n v="10"/>
    <x v="0"/>
  </r>
  <r>
    <x v="1"/>
    <n v="79"/>
    <s v="SDP"/>
    <s v="2-En Trámite"/>
    <s v="2.1-EU/DTS, participación y Publicación"/>
    <s v="2.1-ElaboraciónEU"/>
    <s v="2.1.3 Publicación"/>
    <s v="19 Ciudad Bolívar"/>
    <s v="03 Arborizadora"/>
    <s v="VILLAS DE BOLIVAR II SECTOR"/>
    <n v="0.85"/>
    <n v="95"/>
    <x v="0"/>
  </r>
  <r>
    <x v="1"/>
    <n v="83"/>
    <s v="SDP"/>
    <s v="2-En Trámite"/>
    <s v="2.1-EU/DTS, participación y Publicación"/>
    <s v="2.1-ElaboraciónEU"/>
    <s v="2.1.3 Publicación"/>
    <s v="19 Ciudad Bolívar"/>
    <s v="04 Lucero"/>
    <s v="VILLAS DE SAN JOAQUIN"/>
    <n v="1.27"/>
    <n v="111"/>
    <x v="0"/>
  </r>
  <r>
    <x v="1"/>
    <n v="108"/>
    <s v="SDP"/>
    <s v="2-En Trámite"/>
    <s v="2.1-EU/DTS, participación y Publicación"/>
    <s v="2.1-ElaboraciónEU"/>
    <s v="2.1.2 Formulación Participación/Publicación"/>
    <s v="19 Ciudad Bolívar"/>
    <s v="04 Lucero"/>
    <s v="VILLAS DEL PROGRESO I"/>
    <n v="0.12"/>
    <n v="13"/>
    <x v="0"/>
  </r>
  <r>
    <x v="1"/>
    <n v="228"/>
    <s v="SDP"/>
    <s v="2-En Trámite"/>
    <s v="2.1-EU/DTS, participación y Publicación"/>
    <s v="2.1-ElaboraciónEU"/>
    <s v="1.1 Formulación Formato Evaluación-Solicitud"/>
    <s v="07 Bosa"/>
    <s v="16 Edén"/>
    <s v="Villas Del Velero"/>
    <n v="2.8391769999999998"/>
    <n v="147"/>
    <x v="4"/>
  </r>
  <r>
    <x v="1"/>
    <n v="262"/>
    <s v="SDP"/>
    <s v="2-En Trámite"/>
    <s v="2.1-EU/DTS, participación y Publicación"/>
    <s v="2.1-ElaboraciónEU"/>
    <s v="02-Ajustes Expediente2022"/>
    <s v="19 Ciudad Bolívar"/>
    <s v="04 Lucero"/>
    <s v="VISTA HERMOSA LUCERO ALTO"/>
    <n v="0.45"/>
    <n v="38"/>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EFF4663-7B56-4905-97FB-BDD99D1A0C18}" name="TablaDinámica3" cacheId="1"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C185:I193" firstHeaderRow="1" firstDataRow="3" firstDataCol="1"/>
  <pivotFields count="13">
    <pivotField axis="axisCol" compact="0" outline="0" showAll="0">
      <items count="3">
        <item x="1"/>
        <item x="0"/>
        <item t="default"/>
      </items>
    </pivotField>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dataField="1" compact="0" outline="0" showAll="0"/>
    <pivotField dataField="1" compact="0" numFmtId="2" outline="0" showAll="0"/>
    <pivotField compact="0" outline="0" showAll="0"/>
    <pivotField axis="axisRow" compact="0" outline="0" showAll="0">
      <items count="8">
        <item m="1" x="6"/>
        <item x="4"/>
        <item x="1"/>
        <item x="2"/>
        <item x="0"/>
        <item x="3"/>
        <item h="1" x="5"/>
        <item t="default"/>
      </items>
    </pivotField>
  </pivotFields>
  <rowFields count="1">
    <field x="12"/>
  </rowFields>
  <rowItems count="6">
    <i>
      <x v="1"/>
    </i>
    <i>
      <x v="2"/>
    </i>
    <i>
      <x v="3"/>
    </i>
    <i>
      <x v="4"/>
    </i>
    <i>
      <x v="5"/>
    </i>
    <i t="grand">
      <x/>
    </i>
  </rowItems>
  <colFields count="2">
    <field x="0"/>
    <field x="-2"/>
  </colFields>
  <colItems count="6">
    <i>
      <x/>
      <x/>
    </i>
    <i r="1" i="1">
      <x v="1"/>
    </i>
    <i>
      <x v="1"/>
      <x/>
    </i>
    <i r="1" i="1">
      <x v="1"/>
    </i>
    <i t="grand">
      <x/>
    </i>
    <i t="grand" i="1">
      <x/>
    </i>
  </colItems>
  <dataFields count="2">
    <dataField name="Suma de Área (HA)" fld="10" baseField="0" baseItem="0"/>
    <dataField name="Cuenta de Nombre Desarrollo Informal" fld="9" subtotal="count" baseField="0" baseItem="0"/>
  </dataFields>
  <formats count="25">
    <format dxfId="28">
      <pivotArea outline="0" fieldPosition="0">
        <references count="1">
          <reference field="12" count="1" selected="0" defaultSubtotal="1">
            <x v="1"/>
          </reference>
        </references>
      </pivotArea>
    </format>
    <format dxfId="27">
      <pivotArea dataOnly="0" labelOnly="1" outline="0" fieldPosition="0">
        <references count="1">
          <reference field="12" count="1">
            <x v="1"/>
          </reference>
        </references>
      </pivotArea>
    </format>
    <format dxfId="26">
      <pivotArea dataOnly="0" labelOnly="1" outline="0" fieldPosition="0">
        <references count="1">
          <reference field="12" count="1" defaultSubtotal="1">
            <x v="1"/>
          </reference>
        </references>
      </pivotArea>
    </format>
    <format dxfId="25">
      <pivotArea outline="0" fieldPosition="0">
        <references count="1">
          <reference field="12" count="1" selected="0" defaultSubtotal="1">
            <x v="2"/>
          </reference>
        </references>
      </pivotArea>
    </format>
    <format dxfId="24">
      <pivotArea dataOnly="0" labelOnly="1" outline="0" fieldPosition="0">
        <references count="1">
          <reference field="12" count="1">
            <x v="2"/>
          </reference>
        </references>
      </pivotArea>
    </format>
    <format dxfId="23">
      <pivotArea dataOnly="0" labelOnly="1" outline="0" fieldPosition="0">
        <references count="1">
          <reference field="12" count="1" defaultSubtotal="1">
            <x v="2"/>
          </reference>
        </references>
      </pivotArea>
    </format>
    <format dxfId="22">
      <pivotArea outline="0" fieldPosition="0">
        <references count="1">
          <reference field="12" count="1" selected="0">
            <x v="0"/>
          </reference>
        </references>
      </pivotArea>
    </format>
    <format dxfId="21">
      <pivotArea dataOnly="0" labelOnly="1" outline="0" fieldPosition="0">
        <references count="1">
          <reference field="12" count="1">
            <x v="0"/>
          </reference>
        </references>
      </pivotArea>
    </format>
    <format dxfId="20">
      <pivotArea outline="0" fieldPosition="0">
        <references count="1">
          <reference field="12" count="1" selected="0">
            <x v="4"/>
          </reference>
        </references>
      </pivotArea>
    </format>
    <format dxfId="19">
      <pivotArea outline="0" fieldPosition="0">
        <references count="2">
          <reference field="4294967294" count="1" selected="0">
            <x v="0"/>
          </reference>
          <reference field="0" count="1" selected="0">
            <x v="0"/>
          </reference>
        </references>
      </pivotArea>
    </format>
    <format dxfId="18">
      <pivotArea outline="0" collapsedLevelsAreSubtotals="1" fieldPosition="0"/>
    </format>
    <format dxfId="17">
      <pivotArea outline="0" collapsedLevelsAreSubtotals="1" fieldPosition="0"/>
    </format>
    <format dxfId="16">
      <pivotArea grandRow="1" outline="0" collapsedLevelsAreSubtotals="1" fieldPosition="0"/>
    </format>
    <format dxfId="15">
      <pivotArea dataOnly="0" labelOnly="1" grandRow="1" outline="0" fieldPosition="0"/>
    </format>
    <format dxfId="14">
      <pivotArea outline="0" fieldPosition="0">
        <references count="3">
          <reference field="4294967294" count="2" selected="0">
            <x v="0"/>
            <x v="1"/>
          </reference>
          <reference field="0" count="1" selected="0">
            <x v="1"/>
          </reference>
          <reference field="12" count="1" selected="0">
            <x v="4"/>
          </reference>
        </references>
      </pivotArea>
    </format>
    <format dxfId="13">
      <pivotArea outline="0" fieldPosition="0">
        <references count="3">
          <reference field="4294967294" count="2" selected="0">
            <x v="0"/>
            <x v="1"/>
          </reference>
          <reference field="0" count="1" selected="0">
            <x v="1"/>
          </reference>
          <reference field="12" count="1" selected="0">
            <x v="5"/>
          </reference>
        </references>
      </pivotArea>
    </format>
    <format dxfId="12">
      <pivotArea dataOnly="0" labelOnly="1" outline="0" fieldPosition="0">
        <references count="1">
          <reference field="0" count="1">
            <x v="0"/>
          </reference>
        </references>
      </pivotArea>
    </format>
    <format dxfId="11">
      <pivotArea dataOnly="0" labelOnly="1" outline="0" fieldPosition="0">
        <references count="1">
          <reference field="0" count="1">
            <x v="1"/>
          </reference>
        </references>
      </pivotArea>
    </format>
    <format dxfId="10">
      <pivotArea field="12" grandCol="1" outline="0" axis="axisRow" fieldPosition="0">
        <references count="2">
          <reference field="4294967294" count="2" selected="0">
            <x v="0"/>
            <x v="1"/>
          </reference>
          <reference field="12" count="1" selected="0">
            <x v="4"/>
          </reference>
        </references>
      </pivotArea>
    </format>
    <format dxfId="9">
      <pivotArea outline="0" fieldPosition="0">
        <references count="1">
          <reference field="12" count="1" selected="0">
            <x v="4"/>
          </reference>
        </references>
      </pivotArea>
    </format>
    <format dxfId="8">
      <pivotArea dataOnly="0" labelOnly="1" outline="0" fieldPosition="0">
        <references count="1">
          <reference field="12" count="1">
            <x v="4"/>
          </reference>
        </references>
      </pivotArea>
    </format>
    <format dxfId="7">
      <pivotArea outline="0" fieldPosition="0">
        <references count="1">
          <reference field="12" count="1" selected="0">
            <x v="4"/>
          </reference>
        </references>
      </pivotArea>
    </format>
    <format dxfId="6">
      <pivotArea dataOnly="0" labelOnly="1" outline="0" fieldPosition="0">
        <references count="1">
          <reference field="12" count="1">
            <x v="4"/>
          </reference>
        </references>
      </pivotArea>
    </format>
    <format dxfId="5">
      <pivotArea outline="0" fieldPosition="0">
        <references count="1">
          <reference field="12" count="1" selected="0">
            <x v="4"/>
          </reference>
        </references>
      </pivotArea>
    </format>
    <format dxfId="4">
      <pivotArea dataOnly="0" labelOnly="1" outline="0" fieldPosition="0">
        <references count="1">
          <reference field="12" count="1">
            <x v="4"/>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_4" displayName="Table_4" ref="A2:DZ3" headerRowCount="0">
  <tableColumns count="130">
    <tableColumn id="1" xr3:uid="{00000000-0010-0000-0300-000001000000}" name="Column1"/>
    <tableColumn id="2" xr3:uid="{00000000-0010-0000-0300-000002000000}" name="Column2"/>
    <tableColumn id="3" xr3:uid="{00000000-0010-0000-0300-000003000000}" name="Column3"/>
    <tableColumn id="4" xr3:uid="{00000000-0010-0000-0300-000004000000}" name="Column4"/>
    <tableColumn id="5" xr3:uid="{00000000-0010-0000-0300-000005000000}" name="Column5"/>
    <tableColumn id="6" xr3:uid="{00000000-0010-0000-0300-000006000000}" name="Column6"/>
    <tableColumn id="7" xr3:uid="{00000000-0010-0000-0300-000007000000}" name="Column7"/>
    <tableColumn id="8" xr3:uid="{00000000-0010-0000-0300-000008000000}" name="Column8"/>
    <tableColumn id="9" xr3:uid="{00000000-0010-0000-0300-000009000000}" name="Column9"/>
    <tableColumn id="10" xr3:uid="{00000000-0010-0000-0300-00000A000000}" name="Column10"/>
    <tableColumn id="11" xr3:uid="{00000000-0010-0000-0300-00000B000000}" name="Column11"/>
    <tableColumn id="12" xr3:uid="{00000000-0010-0000-0300-00000C000000}" name="Column12"/>
    <tableColumn id="13" xr3:uid="{00000000-0010-0000-0300-00000D000000}" name="Column13"/>
    <tableColumn id="14" xr3:uid="{00000000-0010-0000-0300-00000E000000}" name="Column14"/>
    <tableColumn id="15" xr3:uid="{00000000-0010-0000-0300-00000F000000}" name="Column15"/>
    <tableColumn id="16" xr3:uid="{00000000-0010-0000-0300-000010000000}" name="Column16"/>
    <tableColumn id="17" xr3:uid="{00000000-0010-0000-0300-000011000000}" name="Column17"/>
    <tableColumn id="18" xr3:uid="{00000000-0010-0000-0300-000012000000}" name="Column18"/>
    <tableColumn id="19" xr3:uid="{00000000-0010-0000-0300-000013000000}" name="Column19"/>
    <tableColumn id="20" xr3:uid="{00000000-0010-0000-0300-000014000000}" name="Column20"/>
    <tableColumn id="21" xr3:uid="{00000000-0010-0000-0300-000015000000}" name="Column21"/>
    <tableColumn id="22" xr3:uid="{00000000-0010-0000-0300-000016000000}" name="Column22"/>
    <tableColumn id="23" xr3:uid="{00000000-0010-0000-0300-000017000000}" name="Column23"/>
    <tableColumn id="24" xr3:uid="{00000000-0010-0000-0300-000018000000}" name="Column24"/>
    <tableColumn id="25" xr3:uid="{00000000-0010-0000-0300-000019000000}" name="Column25"/>
    <tableColumn id="26" xr3:uid="{00000000-0010-0000-0300-00001A000000}" name="Column26"/>
    <tableColumn id="27" xr3:uid="{00000000-0010-0000-0300-00001B000000}" name="Column27"/>
    <tableColumn id="28" xr3:uid="{00000000-0010-0000-0300-00001C000000}" name="Column28"/>
    <tableColumn id="29" xr3:uid="{00000000-0010-0000-0300-00001D000000}" name="Column29"/>
    <tableColumn id="30" xr3:uid="{00000000-0010-0000-0300-00001E000000}" name="Column30"/>
    <tableColumn id="31" xr3:uid="{00000000-0010-0000-0300-00001F000000}" name="Column31"/>
    <tableColumn id="32" xr3:uid="{00000000-0010-0000-0300-000020000000}" name="Column32"/>
    <tableColumn id="33" xr3:uid="{00000000-0010-0000-0300-000021000000}" name="Column33"/>
    <tableColumn id="34" xr3:uid="{00000000-0010-0000-0300-000022000000}" name="Column34"/>
    <tableColumn id="35" xr3:uid="{00000000-0010-0000-0300-000023000000}" name="Column35"/>
    <tableColumn id="36" xr3:uid="{00000000-0010-0000-0300-000024000000}" name="Column36"/>
    <tableColumn id="37" xr3:uid="{00000000-0010-0000-0300-000025000000}" name="Column37"/>
    <tableColumn id="38" xr3:uid="{00000000-0010-0000-0300-000026000000}" name="Column38"/>
    <tableColumn id="39" xr3:uid="{00000000-0010-0000-0300-000027000000}" name="Column39"/>
    <tableColumn id="40" xr3:uid="{00000000-0010-0000-0300-000028000000}" name="Column40"/>
    <tableColumn id="41" xr3:uid="{00000000-0010-0000-0300-000029000000}" name="Column41"/>
    <tableColumn id="42" xr3:uid="{00000000-0010-0000-0300-00002A000000}" name="Column42"/>
    <tableColumn id="43" xr3:uid="{00000000-0010-0000-0300-00002B000000}" name="Column43"/>
    <tableColumn id="44" xr3:uid="{00000000-0010-0000-0300-00002C000000}" name="Column44"/>
    <tableColumn id="45" xr3:uid="{00000000-0010-0000-0300-00002D000000}" name="Column45"/>
    <tableColumn id="46" xr3:uid="{00000000-0010-0000-0300-00002E000000}" name="Column46"/>
    <tableColumn id="47" xr3:uid="{00000000-0010-0000-0300-00002F000000}" name="Column47"/>
    <tableColumn id="48" xr3:uid="{00000000-0010-0000-0300-000030000000}" name="Column48"/>
    <tableColumn id="49" xr3:uid="{00000000-0010-0000-0300-000031000000}" name="Column49"/>
    <tableColumn id="50" xr3:uid="{00000000-0010-0000-0300-000032000000}" name="Column50"/>
    <tableColumn id="51" xr3:uid="{00000000-0010-0000-0300-000033000000}" name="Column51"/>
    <tableColumn id="52" xr3:uid="{00000000-0010-0000-0300-000034000000}" name="Column52"/>
    <tableColumn id="53" xr3:uid="{00000000-0010-0000-0300-000035000000}" name="Column53"/>
    <tableColumn id="54" xr3:uid="{00000000-0010-0000-0300-000036000000}" name="Column54"/>
    <tableColumn id="55" xr3:uid="{00000000-0010-0000-0300-000037000000}" name="Column55"/>
    <tableColumn id="56" xr3:uid="{00000000-0010-0000-0300-000038000000}" name="Column56"/>
    <tableColumn id="57" xr3:uid="{00000000-0010-0000-0300-000039000000}" name="Column57"/>
    <tableColumn id="58" xr3:uid="{00000000-0010-0000-0300-00003A000000}" name="Column58"/>
    <tableColumn id="59" xr3:uid="{00000000-0010-0000-0300-00003B000000}" name="Column59"/>
    <tableColumn id="60" xr3:uid="{00000000-0010-0000-0300-00003C000000}" name="Column60"/>
    <tableColumn id="61" xr3:uid="{00000000-0010-0000-0300-00003D000000}" name="Column61"/>
    <tableColumn id="62" xr3:uid="{00000000-0010-0000-0300-00003E000000}" name="Column62"/>
    <tableColumn id="63" xr3:uid="{00000000-0010-0000-0300-00003F000000}" name="Column63"/>
    <tableColumn id="64" xr3:uid="{00000000-0010-0000-0300-000040000000}" name="Column64"/>
    <tableColumn id="65" xr3:uid="{00000000-0010-0000-0300-000041000000}" name="Column65"/>
    <tableColumn id="66" xr3:uid="{00000000-0010-0000-0300-000042000000}" name="Column66"/>
    <tableColumn id="67" xr3:uid="{00000000-0010-0000-0300-000043000000}" name="Column67"/>
    <tableColumn id="68" xr3:uid="{00000000-0010-0000-0300-000044000000}" name="Column68"/>
    <tableColumn id="69" xr3:uid="{00000000-0010-0000-0300-000045000000}" name="Column69"/>
    <tableColumn id="70" xr3:uid="{00000000-0010-0000-0300-000046000000}" name="Column70"/>
    <tableColumn id="71" xr3:uid="{00000000-0010-0000-0300-000047000000}" name="Column71"/>
    <tableColumn id="72" xr3:uid="{00000000-0010-0000-0300-000048000000}" name="Column72"/>
    <tableColumn id="73" xr3:uid="{00000000-0010-0000-0300-000049000000}" name="Column73"/>
    <tableColumn id="74" xr3:uid="{00000000-0010-0000-0300-00004A000000}" name="Column74"/>
    <tableColumn id="75" xr3:uid="{00000000-0010-0000-0300-00004B000000}" name="Column75"/>
    <tableColumn id="76" xr3:uid="{00000000-0010-0000-0300-00004C000000}" name="Column76"/>
    <tableColumn id="77" xr3:uid="{00000000-0010-0000-0300-00004D000000}" name="Column77"/>
    <tableColumn id="78" xr3:uid="{00000000-0010-0000-0300-00004E000000}" name="Column78"/>
    <tableColumn id="79" xr3:uid="{00000000-0010-0000-0300-00004F000000}" name="Column79"/>
    <tableColumn id="80" xr3:uid="{00000000-0010-0000-0300-000050000000}" name="Column80"/>
    <tableColumn id="81" xr3:uid="{00000000-0010-0000-0300-000051000000}" name="Column81"/>
    <tableColumn id="82" xr3:uid="{00000000-0010-0000-0300-000052000000}" name="Column82"/>
    <tableColumn id="83" xr3:uid="{00000000-0010-0000-0300-000053000000}" name="Column83"/>
    <tableColumn id="84" xr3:uid="{00000000-0010-0000-0300-000054000000}" name="Column84"/>
    <tableColumn id="85" xr3:uid="{00000000-0010-0000-0300-000055000000}" name="Column85"/>
    <tableColumn id="86" xr3:uid="{00000000-0010-0000-0300-000056000000}" name="Column86"/>
    <tableColumn id="87" xr3:uid="{00000000-0010-0000-0300-000057000000}" name="Column87"/>
    <tableColumn id="88" xr3:uid="{00000000-0010-0000-0300-000058000000}" name="Column88"/>
    <tableColumn id="89" xr3:uid="{00000000-0010-0000-0300-000059000000}" name="Column89"/>
    <tableColumn id="90" xr3:uid="{00000000-0010-0000-0300-00005A000000}" name="Column90"/>
    <tableColumn id="91" xr3:uid="{00000000-0010-0000-0300-00005B000000}" name="Column91"/>
    <tableColumn id="92" xr3:uid="{00000000-0010-0000-0300-00005C000000}" name="Column92"/>
    <tableColumn id="93" xr3:uid="{00000000-0010-0000-0300-00005D000000}" name="Column93"/>
    <tableColumn id="94" xr3:uid="{00000000-0010-0000-0300-00005E000000}" name="Column94"/>
    <tableColumn id="95" xr3:uid="{00000000-0010-0000-0300-00005F000000}" name="Column95"/>
    <tableColumn id="96" xr3:uid="{00000000-0010-0000-0300-000060000000}" name="Column96"/>
    <tableColumn id="97" xr3:uid="{00000000-0010-0000-0300-000061000000}" name="Column97"/>
    <tableColumn id="98" xr3:uid="{00000000-0010-0000-0300-000062000000}" name="Column98"/>
    <tableColumn id="99" xr3:uid="{00000000-0010-0000-0300-000063000000}" name="Column99"/>
    <tableColumn id="100" xr3:uid="{00000000-0010-0000-0300-000064000000}" name="Column100"/>
    <tableColumn id="101" xr3:uid="{00000000-0010-0000-0300-000065000000}" name="Column101"/>
    <tableColumn id="102" xr3:uid="{00000000-0010-0000-0300-000066000000}" name="Column102"/>
    <tableColumn id="103" xr3:uid="{00000000-0010-0000-0300-000067000000}" name="Column103"/>
    <tableColumn id="104" xr3:uid="{00000000-0010-0000-0300-000068000000}" name="Column104"/>
    <tableColumn id="105" xr3:uid="{00000000-0010-0000-0300-000069000000}" name="Column105"/>
    <tableColumn id="106" xr3:uid="{00000000-0010-0000-0300-00006A000000}" name="Column106"/>
    <tableColumn id="107" xr3:uid="{00000000-0010-0000-0300-00006B000000}" name="Column107"/>
    <tableColumn id="108" xr3:uid="{00000000-0010-0000-0300-00006C000000}" name="Column108"/>
    <tableColumn id="109" xr3:uid="{00000000-0010-0000-0300-00006D000000}" name="Column109"/>
    <tableColumn id="110" xr3:uid="{00000000-0010-0000-0300-00006E000000}" name="Column110"/>
    <tableColumn id="111" xr3:uid="{00000000-0010-0000-0300-00006F000000}" name="Column111"/>
    <tableColumn id="112" xr3:uid="{00000000-0010-0000-0300-000070000000}" name="Column112"/>
    <tableColumn id="113" xr3:uid="{00000000-0010-0000-0300-000071000000}" name="Column113"/>
    <tableColumn id="114" xr3:uid="{00000000-0010-0000-0300-000072000000}" name="Column114"/>
    <tableColumn id="115" xr3:uid="{00000000-0010-0000-0300-000073000000}" name="Column115"/>
    <tableColumn id="116" xr3:uid="{00000000-0010-0000-0300-000074000000}" name="Column116"/>
    <tableColumn id="117" xr3:uid="{00000000-0010-0000-0300-000075000000}" name="Column117"/>
    <tableColumn id="118" xr3:uid="{00000000-0010-0000-0300-000076000000}" name="Column118"/>
    <tableColumn id="119" xr3:uid="{00000000-0010-0000-0300-000077000000}" name="Column119"/>
    <tableColumn id="120" xr3:uid="{00000000-0010-0000-0300-000078000000}" name="Column120"/>
    <tableColumn id="121" xr3:uid="{00000000-0010-0000-0300-000079000000}" name="Column121"/>
    <tableColumn id="122" xr3:uid="{00000000-0010-0000-0300-00007A000000}" name="Column122"/>
    <tableColumn id="123" xr3:uid="{00000000-0010-0000-0300-00007B000000}" name="Column123"/>
    <tableColumn id="124" xr3:uid="{00000000-0010-0000-0300-00007C000000}" name="Column124"/>
    <tableColumn id="125" xr3:uid="{00000000-0010-0000-0300-00007D000000}" name="Column125"/>
    <tableColumn id="126" xr3:uid="{00000000-0010-0000-0300-00007E000000}" name="Column126"/>
    <tableColumn id="127" xr3:uid="{00000000-0010-0000-0300-00007F000000}" name="Column127"/>
    <tableColumn id="128" xr3:uid="{00000000-0010-0000-0300-000080000000}" name="Column128"/>
    <tableColumn id="129" xr3:uid="{00000000-0010-0000-0300-000081000000}" name="Column129"/>
    <tableColumn id="130" xr3:uid="{00000000-0010-0000-0300-000082000000}" name="Column130"/>
  </tableColumns>
  <tableStyleInfo name="2024_L-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_5" displayName="Table_5" ref="AF4:AF5" headerRowCount="0">
  <tableColumns count="1">
    <tableColumn id="1" xr3:uid="{00000000-0010-0000-0400-000001000000}" name="Column1"/>
  </tableColumns>
  <tableStyleInfo name="2024_L-style 2"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_7" displayName="Table_7" ref="AJ2:AW2" headerRowCount="0">
  <tableColumns count="14">
    <tableColumn id="1" xr3:uid="{00000000-0010-0000-0600-000001000000}" name="Column1"/>
    <tableColumn id="2" xr3:uid="{00000000-0010-0000-0600-000002000000}" name="Column2"/>
    <tableColumn id="3" xr3:uid="{00000000-0010-0000-0600-000003000000}" name="Column3"/>
    <tableColumn id="4" xr3:uid="{00000000-0010-0000-0600-000004000000}" name="Column4"/>
    <tableColumn id="5" xr3:uid="{00000000-0010-0000-0600-000005000000}" name="Column5"/>
    <tableColumn id="6" xr3:uid="{00000000-0010-0000-0600-000006000000}" name="Column6"/>
    <tableColumn id="7" xr3:uid="{00000000-0010-0000-0600-000007000000}" name="Column7"/>
    <tableColumn id="8" xr3:uid="{00000000-0010-0000-0600-000008000000}" name="Column8"/>
    <tableColumn id="9" xr3:uid="{00000000-0010-0000-0600-000009000000}" name="Column9"/>
    <tableColumn id="10" xr3:uid="{00000000-0010-0000-0600-00000A000000}" name="Column10"/>
    <tableColumn id="11" xr3:uid="{00000000-0010-0000-0600-00000B000000}" name="Column11"/>
    <tableColumn id="12" xr3:uid="{00000000-0010-0000-0600-00000C000000}" name="Column12"/>
    <tableColumn id="13" xr3:uid="{00000000-0010-0000-0600-00000D000000}" name="Column13"/>
    <tableColumn id="14" xr3:uid="{00000000-0010-0000-0600-00000E000000}" name="Column14"/>
  </tableColumns>
  <tableStyleInfo name="Devolucion_REGULARIZACIÓN-style" showFirstColumn="1" showLastColumn="1"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_8" displayName="Table_8" ref="BV2:DF2" headerRowCount="0">
  <tableColumns count="37">
    <tableColumn id="1" xr3:uid="{00000000-0010-0000-0700-000001000000}" name="Column1"/>
    <tableColumn id="2" xr3:uid="{00000000-0010-0000-0700-000002000000}" name="Column2"/>
    <tableColumn id="3" xr3:uid="{00000000-0010-0000-0700-000003000000}" name="Column3"/>
    <tableColumn id="4" xr3:uid="{00000000-0010-0000-0700-000004000000}" name="Column4"/>
    <tableColumn id="5" xr3:uid="{00000000-0010-0000-0700-000005000000}" name="Column5"/>
    <tableColumn id="6" xr3:uid="{00000000-0010-0000-0700-000006000000}" name="Column6"/>
    <tableColumn id="7" xr3:uid="{00000000-0010-0000-0700-000007000000}" name="Column7"/>
    <tableColumn id="8" xr3:uid="{00000000-0010-0000-0700-000008000000}" name="Column8"/>
    <tableColumn id="9" xr3:uid="{00000000-0010-0000-0700-000009000000}" name="Column9"/>
    <tableColumn id="10" xr3:uid="{00000000-0010-0000-0700-00000A000000}" name="Column10"/>
    <tableColumn id="11" xr3:uid="{00000000-0010-0000-0700-00000B000000}" name="Column11"/>
    <tableColumn id="12" xr3:uid="{00000000-0010-0000-0700-00000C000000}" name="Column12"/>
    <tableColumn id="13" xr3:uid="{00000000-0010-0000-0700-00000D000000}" name="Column13"/>
    <tableColumn id="14" xr3:uid="{00000000-0010-0000-0700-00000E000000}" name="Column14"/>
    <tableColumn id="15" xr3:uid="{00000000-0010-0000-0700-00000F000000}" name="Column15"/>
    <tableColumn id="16" xr3:uid="{00000000-0010-0000-0700-000010000000}" name="Column16"/>
    <tableColumn id="17" xr3:uid="{00000000-0010-0000-0700-000011000000}" name="Column17"/>
    <tableColumn id="18" xr3:uid="{00000000-0010-0000-0700-000012000000}" name="Column18"/>
    <tableColumn id="19" xr3:uid="{00000000-0010-0000-0700-000013000000}" name="Column19"/>
    <tableColumn id="20" xr3:uid="{00000000-0010-0000-0700-000014000000}" name="Column20"/>
    <tableColumn id="21" xr3:uid="{00000000-0010-0000-0700-000015000000}" name="Column21"/>
    <tableColumn id="22" xr3:uid="{00000000-0010-0000-0700-000016000000}" name="Column22"/>
    <tableColumn id="23" xr3:uid="{00000000-0010-0000-0700-000017000000}" name="Column23"/>
    <tableColumn id="24" xr3:uid="{00000000-0010-0000-0700-000018000000}" name="Column24"/>
    <tableColumn id="25" xr3:uid="{00000000-0010-0000-0700-000019000000}" name="Column25"/>
    <tableColumn id="26" xr3:uid="{00000000-0010-0000-0700-00001A000000}" name="Column26"/>
    <tableColumn id="27" xr3:uid="{00000000-0010-0000-0700-00001B000000}" name="Column27"/>
    <tableColumn id="28" xr3:uid="{00000000-0010-0000-0700-00001C000000}" name="Column28"/>
    <tableColumn id="29" xr3:uid="{00000000-0010-0000-0700-00001D000000}" name="Column29"/>
    <tableColumn id="30" xr3:uid="{00000000-0010-0000-0700-00001E000000}" name="Column30"/>
    <tableColumn id="31" xr3:uid="{00000000-0010-0000-0700-00001F000000}" name="Column31"/>
    <tableColumn id="32" xr3:uid="{00000000-0010-0000-0700-000020000000}" name="Column32"/>
    <tableColumn id="33" xr3:uid="{00000000-0010-0000-0700-000021000000}" name="Column33"/>
    <tableColumn id="34" xr3:uid="{00000000-0010-0000-0700-000022000000}" name="Column34"/>
    <tableColumn id="35" xr3:uid="{00000000-0010-0000-0700-000023000000}" name="Column35"/>
    <tableColumn id="36" xr3:uid="{00000000-0010-0000-0700-000024000000}" name="Column36"/>
    <tableColumn id="37" xr3:uid="{00000000-0010-0000-0700-000025000000}" name="Column37"/>
  </tableColumns>
  <tableStyleInfo name="Devolucion_REGULARIZACIÓN-style 2"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P1" dT="2024-11-06T17:43:02.91" personId="{7C87C260-81D0-446A-9B50-3860A3DF361E}" id="{BF3FA7D9-E947-4BED-A84C-B89D1596AE13}">
    <text>No borrar fecha</text>
  </threadedComment>
  <threadedComment ref="AT18" dT="2024-11-26T16:21:35.39" personId="{7C87C260-81D0-446A-9B50-3860A3DF361E}" id="{C606E4F4-2B61-4282-88BC-3F202E0EC77C}">
    <text>Solicitud de actualización 2-2024-63250 No es necesario continuar con la solicitud (190 y 555 igual)</text>
  </threadedComment>
  <threadedComment ref="BG35" dT="2024-12-13T14:16:49.90" personId="{6EE532F0-A66A-4258-BE12-3E0B88A0CC8D}" id="{3CE9B2E4-0660-40FB-934F-C2D5A004E3CE}">
    <text>No es el definitivo</text>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hyperlink" Target="http://tiempos.si/"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p:/r/sites/Sdp_-_smi/Documentos%20compartidos/INFORMES%20PERIODICOS_y_COMITES_SMI/12_COMITE_LEG_REG_URBANISTICA/Presentaciones%20a%20CTLFU/2024/Autos_Cierre_SC/20240404_Presentacion_CTLR_MariscalSucre.pptx?d=wa41059e0a5b656490b86d678880dc772&amp;csf=1&amp;web=1&amp;e=pW49vg" TargetMode="External"/><Relationship Id="rId18" Type="http://schemas.openxmlformats.org/officeDocument/2006/relationships/hyperlink" Target="../../../../../../../../../../../../:p:/r/sites/Sdp_-_smi/Documentos%20compartidos/INFORMES%20PERIODICOS_y_COMITES_SMI/12_COMITE_LEG_REG_URBANISTICA/Presentaciones%20a%20CTLFU/2024/Desestimientos/20240319_Presentacion_CTLR_Urbanziaci&#243;n%20Granada%20Sur.pptx?d=w529c452d4c6158c90670368e8e6cdb3b&amp;csf=1&amp;web=1&amp;e=8eRblG" TargetMode="External"/><Relationship Id="rId26" Type="http://schemas.openxmlformats.org/officeDocument/2006/relationships/hyperlink" Target="../../../../../../../../../../../../:p:/r/sites/Sdp_-_smi/Documentos%20compartidos/INFORMES%20PERIODICOS_y_COMITES_SMI/12_COMITE_LEG_REG_URBANISTICA/Presentaciones%20a%20CTLFU/2024/Desestimientos/LaGranColombia_.pptx?d=wfa0e26f576a34be7b2bd0b4c819e7e7d&amp;csf=1&amp;web=1&amp;e=hpxbtq" TargetMode="External"/><Relationship Id="rId3" Type="http://schemas.openxmlformats.org/officeDocument/2006/relationships/hyperlink" Target="../../../../../../../../../../../../:p:/r/sites/Sdp_-_smi/Documentos%20compartidos/INFORMES%20PERIODICOS_y_COMITES_SMI/12_COMITE_LEG_REG_URBANISTICA/Presentaciones%20a%20CTLFU/2024/Casos%20Especiales/20240618_Buenos_Aires_IV.pptx?d=w92c6877f4e084407870a9913a1306512&amp;csf=1&amp;web=1&amp;e=tJhTXE" TargetMode="External"/><Relationship Id="rId21" Type="http://schemas.openxmlformats.org/officeDocument/2006/relationships/hyperlink" Target="../../../../../../../../../../../../:p:/r/sites/Sdp_-_smi/Documentos%20compartidos/INFORMES%20PERIODICOS_y_COMITES_SMI/12_COMITE_LEG_REG_URBANISTICA/Presentaciones%20a%20CTLFU/2024/Desestimientos/20240322_Presentacion_CTLR_La_orquidea.pptx?d=w4ec54af2077450fae0d806eb114b8cb3&amp;csf=1&amp;web=1&amp;e=GvFyLS" TargetMode="External"/><Relationship Id="rId34" Type="http://schemas.openxmlformats.org/officeDocument/2006/relationships/hyperlink" Target="../../../../../../../../../../../../:p:/r/sites/Sdp_-_smi/Documentos%20compartidos/INFORMES%20PERIODICOS_y_COMITES_SMI/12_COMITE_LEG_REG_URBANISTICA/Presentaciones%20a%20CTLFU/2024/Desestimientos/20240618_Montecarlo_COMITE.pptx?d=w35012d66bece4eff830e35f67afb61e6&amp;csf=1&amp;web=1&amp;e=LegQk2" TargetMode="External"/><Relationship Id="rId7" Type="http://schemas.openxmlformats.org/officeDocument/2006/relationships/hyperlink" Target="../../../../../../../../../../../../:p:/r/sites/Sdp_-_smi/Documentos%20compartidos/INFORMES%20PERIODICOS_y_COMITES_SMI/12_COMITE_LEG_REG_URBANISTICA/Presentaciones%20a%20CTLFU/2024/Desestimientos/20240618_Juan_Rey_La_PAz.pptx?d=w7c843100d2494be38955eddc9dbb8bdb&amp;csf=1&amp;web=1&amp;e=4n0xnV" TargetMode="External"/><Relationship Id="rId12" Type="http://schemas.openxmlformats.org/officeDocument/2006/relationships/hyperlink" Target="../../../../../../../../../../../../:p:/r/sites/Sdp_-_smi/Documentos%20compartidos/INFORMES%20PERIODICOS_y_COMITES_SMI/12_COMITE_LEG_REG_URBANISTICA/Presentaciones%20a%20CTLFU/2024/Autos_Cierre_SC/20240415_Presentacion_CTLR_MFS_II_S.pptx?d=w4c0d327eec8d5d1f0184538e21d53e75&amp;csf=1&amp;web=1&amp;e=hK9ndB" TargetMode="External"/><Relationship Id="rId17" Type="http://schemas.openxmlformats.org/officeDocument/2006/relationships/hyperlink" Target="../../../../../../../../../../../../:p:/r/sites/Sdp_-_smi/Documentos%20compartidos/INFORMES%20PERIODICOS_y_COMITES_SMI/12_COMITE_LEG_REG_URBANISTICA/Presentaciones%20a%20CTLFU/2024/Desestimientos/20240319_Presentacion_CTLR_Reloteomarcofidelsuarez.pptx?d=w04d02da65a4153be5176f2fc0ce7c349&amp;csf=1&amp;web=1&amp;e=uetD6f" TargetMode="External"/><Relationship Id="rId25" Type="http://schemas.openxmlformats.org/officeDocument/2006/relationships/hyperlink" Target="../../../../../../../../../../../../:p:/r/sites/Sdp_-_smi/Documentos%20compartidos/INFORMES%20PERIODICOS_y_COMITES_SMI/12_COMITE_LEG_REG_URBANISTICA/Presentaciones%20a%20CTLFU/2024/Desestimientos/20240415_Presentacion_CTLR_Villas_del_velero.pptx?d=w38587ffed66056cd93f4d9514d8bcd8c&amp;csf=1&amp;web=1&amp;e=bZdupb" TargetMode="External"/><Relationship Id="rId33" Type="http://schemas.openxmlformats.org/officeDocument/2006/relationships/hyperlink" Target="../../../../../../../../../../../../:p:/r/sites/Sdp_-_smi/Documentos%20compartidos/INFORMES%20PERIODICOS_y_COMITES_SMI/12_COMITE_LEG_REG_URBANISTICA/Presentaciones%20a%20CTLFU/2023/Diciembre%20_2023/20231201_Presentacion_CTLR_CallejondesantabarbarasurIyIIsector.pptx?d=w36cdae74c31d58daafea5affb12f24d9&amp;csf=1&amp;web=1&amp;e=604Xe2" TargetMode="External"/><Relationship Id="rId2" Type="http://schemas.openxmlformats.org/officeDocument/2006/relationships/hyperlink" Target="../../../../../../../../../../../../:p:/r/sites/Sdp_-_smi/Documentos%20compartidos/INFORMES%20PERIODICOS_y_COMITES_SMI/12_COMITE_LEG_REG_URBANISTICA/Presentaciones%20a%20CTLFU/2024/Casos%20Especiales/Villa_Juliana_20230415.pptx?d=wd26c77786d1a5475b8b4296aa83b0136&amp;csf=1&amp;web=1&amp;e=i871TF" TargetMode="External"/><Relationship Id="rId16" Type="http://schemas.openxmlformats.org/officeDocument/2006/relationships/hyperlink" Target="../../../../../../../../../../../../:p:/r/sites/Sdp_-_smi/Documentos%20compartidos/INFORMES%20PERIODICOS_y_COMITES_SMI/12_COMITE_LEG_REG_URBANISTICA/Presentaciones%20a%20CTLFU/2024/Desestimientos/20240319_Presentacion_CTLR_Danubio%20Azul.pptx?d=w5aa5689e3a835fe620497382d237bb7e&amp;csf=1&amp;web=1&amp;e=joaX0Q" TargetMode="External"/><Relationship Id="rId20" Type="http://schemas.openxmlformats.org/officeDocument/2006/relationships/hyperlink" Target="../../../../../../../../../../../../:p:/r/sites/Sdp_-_smi/Documentos%20compartidos/INFORMES%20PERIODICOS_y_COMITES_SMI/12_COMITE_LEG_REG_URBANISTICA/Presentaciones%20a%20CTLFU/2024/Desestimientos/20240322_Presentacion_CTLR_La_flora.pptx?d=w4424c7975ba65c626e4f0bb8be1050e1&amp;csf=1&amp;web=1&amp;e=F3eVst" TargetMode="External"/><Relationship Id="rId29" Type="http://schemas.openxmlformats.org/officeDocument/2006/relationships/hyperlink" Target="../../../../../../../../../../../../:p:/r/sites/Sdp_-_smi/Documentos%20compartidos/INFORMES%20PERIODICOS_y_COMITES_SMI/12_COMITE_LEG_REG_URBANISTICA/Presentaciones%20a%20CTLFU/2023/Noviembre%2023_2023/Regularizaci&#243;n%20U/5_Comite_Horizontes.pptx?d=we90c3a2ddf775305be3073ab4a5c2c89&amp;csf=1&amp;web=1&amp;e=PSeAxU" TargetMode="External"/><Relationship Id="rId1" Type="http://schemas.openxmlformats.org/officeDocument/2006/relationships/hyperlink" Target="../../../../../../../../../../../../:p:/r/sites/Sdp_-_smi/Documentos%20compartidos/INFORMES%20PERIODICOS_y_COMITES_SMI/12_COMITE_LEG_REG_URBANISTICA/Presentaciones%20a%20CTLFU/2024/Autos_Cierre_SC/20240606_Presentacion_CTLR_Engativa_Tortigua.pptx?d=w245c545a2bcb401a95935bcdd20e28f9&amp;csf=1&amp;web=1&amp;e=MF1ozk" TargetMode="External"/><Relationship Id="rId6" Type="http://schemas.openxmlformats.org/officeDocument/2006/relationships/hyperlink" Target="../../../../../../../../../../../../:p:/r/sites/Sdp_-_smi/Documentos%20compartidos/INFORMES%20PERIODICOS_y_COMITES_SMI/12_COMITE_LEG_REG_URBANISTICA/Presentaciones%20a%20CTLFU/2024/Desestimientos/20240618_JJ_rondon_SC.pptx?d=w7a6a14f60b24428490f50a88759e833a&amp;csf=1&amp;web=1&amp;e=ILPQdF" TargetMode="External"/><Relationship Id="rId11" Type="http://schemas.openxmlformats.org/officeDocument/2006/relationships/hyperlink" Target="../../../../../../../../../../../../:p:/r/sites/Sdp_-_smi/Documentos%20compartidos/INFORMES%20PERIODICOS_y_COMITES_SMI/12_COMITE_LEG_REG_URBANISTICA/Presentaciones%20a%20CTLFU/2024/Autos_Cierre_SC/20240404_Presentacion_CTLR_SanMartindePorres.pptx?d=w949033022e525ec9a8e1f7028f5012ee&amp;csf=1&amp;web=1&amp;e=RoyNfy" TargetMode="External"/><Relationship Id="rId24" Type="http://schemas.openxmlformats.org/officeDocument/2006/relationships/hyperlink" Target="../../../../../../../../../../../../:p:/r/sites/Sdp_-_smi/Documentos%20compartidos/INFORMES%20PERIODICOS_y_COMITES_SMI/12_COMITE_LEG_REG_URBANISTICA/Presentaciones%20a%20CTLFU/2024/Desestimientos/20240415_Presentacion_CTLR_SanJoaquindelVaticano.pptx?d=w1e60f5f3839f50ed7d9fc9067a7aea7d&amp;csf=1&amp;web=1&amp;e=3DBUQt" TargetMode="External"/><Relationship Id="rId32" Type="http://schemas.openxmlformats.org/officeDocument/2006/relationships/hyperlink" Target="../../../../../../../../../../../../:p:/r/sites/Sdp_-_smi/Documentos%20compartidos/INFORMES%20PERIODICOS_y_COMITES_SMI/12_COMITE_LEG_REG_URBANISTICA/Presentaciones%20a%20CTLFU/2023/Noviembre%2016_2023/2_Barrio%20Altamira/20231115_Presentacion_CTLR_Altamira.pptx?d=w79476aafa2455a395eba7dbb64f31d37&amp;csf=1&amp;web=1&amp;e=GUIPog" TargetMode="External"/><Relationship Id="rId5" Type="http://schemas.openxmlformats.org/officeDocument/2006/relationships/hyperlink" Target="../../../../../../../../../../../../:p:/r/sites/Sdp_-_smi/Documentos%20compartidos/INFORMES%20PERIODICOS_y_COMITES_SMI/12_COMITE_LEG_REG_URBANISTICA/Presentaciones%20a%20CTLFU/2024/Desestimientos/20240618_Arboleda_Fiscala_II.pptx?d=wb96ebbb7076746ff9fc4aec804d5d2f4&amp;csf=1&amp;web=1&amp;e=ZFaKVz" TargetMode="External"/><Relationship Id="rId15" Type="http://schemas.openxmlformats.org/officeDocument/2006/relationships/hyperlink" Target="../../../../../../../../../../../../:p:/r/sites/Sdp_-_smi/Documentos%20compartidos/INFORMES%20PERIODICOS_y_COMITES_SMI/12_COMITE_LEG_REG_URBANISTICA/Presentaciones%20a%20CTLFU/2024/Casos%20Especiales/20240412_Presentacion_CTLR_B_V.pptx?d=wdc842c3ac0445e39dfd08739947be85f&amp;csf=1&amp;web=1&amp;e=xV91dn" TargetMode="External"/><Relationship Id="rId23" Type="http://schemas.openxmlformats.org/officeDocument/2006/relationships/hyperlink" Target="../../../../../../../../../../../../:p:/r/sites/Sdp_-_smi/Documentos%20compartidos/INFORMES%20PERIODICOS_y_COMITES_SMI/12_COMITE_LEG_REG_URBANISTICA/Presentaciones%20a%20CTLFU/2024/Desestimientos/20240415_Presentacion_CTLR_RamajalGranjasyHuertas.pptx?d=w0ec8ab6e583a559cbeadfe210a8b42f2&amp;csf=1&amp;web=1&amp;e=UokeeW" TargetMode="External"/><Relationship Id="rId28" Type="http://schemas.openxmlformats.org/officeDocument/2006/relationships/hyperlink" Target="../../../../../../../../../../../../:p:/r/sites/Sdp_-_smi/Documentos%20compartidos/INFORMES%20PERIODICOS_y_COMITES_SMI/12_COMITE_LEG_REG_URBANISTICA/Presentaciones%20a%20CTLFU/2023/Noviembre%2023_2023/Regularizaci&#243;n%20U/6_20231031_PresentacionSoratama.pptx?d=w1a3e88229a4e5fdec839d5baf5e74804&amp;csf=1&amp;web=1&amp;e=rf35ou" TargetMode="External"/><Relationship Id="rId36" Type="http://schemas.openxmlformats.org/officeDocument/2006/relationships/hyperlink" Target="../../../../../../../../../../../../:p:/r/sites/Sdp_-_smi/Documentos%20compartidos/INFORMES%20PERIODICOS_y_COMITES_SMI/12_COMITE_LEG_REG_URBANISTICA/Presentaciones%20a%20CTLFU/2024/Desestimientos/2406_2024_cucuban.pptx?d=wd38c791b958249eaaaf949605c1084f2&amp;csf=1&amp;web=1&amp;e=PhjoZW" TargetMode="External"/><Relationship Id="rId10" Type="http://schemas.openxmlformats.org/officeDocument/2006/relationships/hyperlink" Target="../../../../../../../../../../../../:p:/r/sites/Sdp_-_smi/Documentos%20compartidos/INFORMES%20PERIODICOS_y_COMITES_SMI/12_COMITE_LEG_REG_URBANISTICA/Presentaciones%20a%20CTLFU/2024/Autos_Cierre_SC/20240415_Presentacion_CTLR_Barrancas.pptx?d=wae6e434e7e0955e6b9a02a1777b830ce&amp;csf=1&amp;web=1&amp;e=iKP9aF" TargetMode="External"/><Relationship Id="rId19" Type="http://schemas.openxmlformats.org/officeDocument/2006/relationships/hyperlink" Target="../../../../../../../../../../../../:p:/r/sites/Sdp_-_smi/Documentos%20compartidos/INFORMES%20PERIODICOS_y_COMITES_SMI/12_COMITE_LEG_REG_URBANISTICA/Presentaciones%20a%20CTLFU/2024/Desestimientos/20240320_Presentacion_CTLR_La%20estanzuela.pptx?d=w05c462fc4fc4504a6a9a6fd58305e6fc&amp;csf=1&amp;web=1&amp;e=yMzRNs" TargetMode="External"/><Relationship Id="rId31" Type="http://schemas.openxmlformats.org/officeDocument/2006/relationships/hyperlink" Target="../../../../../../../../../../../../:p:/r/sites/Sdp_-_smi/Documentos%20compartidos/INFORMES%20PERIODICOS_y_COMITES_SMI/12_COMITE_LEG_REG_URBANISTICA/Presentaciones%20a%20CTLFU/2024/Desestimientos/20240618_LaEsmeraldaSur_COMITE.pptx?d=w26fb34bbbb3a49faab2246aafe0c3811&amp;csf=1&amp;web=1&amp;e=CS4fxX" TargetMode="External"/><Relationship Id="rId4" Type="http://schemas.openxmlformats.org/officeDocument/2006/relationships/hyperlink" Target="../../../../../../../../../../../../:p:/r/sites/Sdp_-_smi/Documentos%20compartidos/INFORMES%20PERIODICOS_y_COMITES_SMI/12_COMITE_LEG_REG_URBANISTICA/Presentaciones%20a%20CTLFU/2024/Autos_Inicio_necesitan_ayuda/20240618_Tesoro_Republica_Venezuela.pptx?d=wa7bc8408ae734ad9a29e5262962dcbe0&amp;csf=1&amp;web=1&amp;e=tzwzdE" TargetMode="External"/><Relationship Id="rId9" Type="http://schemas.openxmlformats.org/officeDocument/2006/relationships/hyperlink" Target="../../../../../../../../../../../../:p:/r/sites/Sdp_-_smi/Documentos%20compartidos/INFORMES%20PERIODICOS_y_COMITES_SMI/12_COMITE_LEG_REG_URBANISTICA/Presentaciones%20a%20CTLFU/2024/Desestimientos/20240618_Mirador_Esmeralda.pptx?d=w238ad07c66cf4b5aa72ad2f4bac80868&amp;csf=1&amp;web=1&amp;e=RW6S1A" TargetMode="External"/><Relationship Id="rId14" Type="http://schemas.openxmlformats.org/officeDocument/2006/relationships/hyperlink" Target="../../../../../../../../../../../../:p:/r/sites/Sdp_-_smi/Documentos%20compartidos/INFORMES%20PERIODICOS_y_COMITES_SMI/12_COMITE_LEG_REG_URBANISTICA/Presentaciones%20a%20CTLFU/2024/Autos_Inicio_necesitan_ayuda/2024_0411_Cartagena.pptx?d=w17c7159556cf5f1e28d4f217d0547e0a&amp;csf=1&amp;web=1&amp;e=oM7fTx" TargetMode="External"/><Relationship Id="rId22" Type="http://schemas.openxmlformats.org/officeDocument/2006/relationships/hyperlink" Target="../../../../../../../../../../../../:p:/r/sites/Sdp_-_smi/Documentos%20compartidos/INFORMES%20PERIODICOS_y_COMITES_SMI/12_COMITE_LEG_REG_URBANISTICA/Presentaciones%20a%20CTLFU/2024/Desestimientos/20240415_Presentacion_CTLR_LaMercedSur.pptx?d=w0866399305945c633dad7cade4519844&amp;csf=1&amp;web=1&amp;e=e0cnhF" TargetMode="External"/><Relationship Id="rId27" Type="http://schemas.openxmlformats.org/officeDocument/2006/relationships/hyperlink" Target="../../../../../../../../../../../../:f:/r/sites/Sdp_-_smi/Documentos%20compartidos/INFORMES%20PERIODICOS_y_COMITES_SMI/12_COMITE_LEG_REG_URBANISTICA/Presentaciones%20a%20CTLFU/2023/Noviembre%2016_2023/1_Barrio%20La%20Sagrada%20Familia?csf=1&amp;web=1&amp;e=OGOasv" TargetMode="External"/><Relationship Id="rId30" Type="http://schemas.openxmlformats.org/officeDocument/2006/relationships/hyperlink" Target="../../../../../../../../../../../../:p:/r/sites/Sdp_-_smi/Documentos%20compartidos/INFORMES%20PERIODICOS_y_COMITES_SMI/12_COMITE_LEG_REG_URBANISTICA/Presentaciones%20a%20CTLFU/2024/Desestimientos/20240618_BuenosAiresASD_COMITE.pptx?d=wb15797fbf99045a3975a398182a12071&amp;csf=1&amp;web=1&amp;e=d0bwe3" TargetMode="External"/><Relationship Id="rId35" Type="http://schemas.openxmlformats.org/officeDocument/2006/relationships/hyperlink" Target="../../../../../../../../../../../../:p:/r/sites/Sdp_-_smi/Documentos%20compartidos/INFORMES%20PERIODICOS_y_COMITES_SMI/12_COMITE_LEG_REG_URBANISTICA/Presentaciones%20a%20CTLFU/2024/Desestimientos/20240621_PresCTLF_lasmanitas.pptx?d=w648eccbf98cd42b6974c270136359d8d&amp;csf=1&amp;web=1&amp;e=EA1udj" TargetMode="External"/><Relationship Id="rId8" Type="http://schemas.openxmlformats.org/officeDocument/2006/relationships/hyperlink" Target="../../../../../../../../../../../../:p:/r/sites/Sdp_-_smi/Documentos%20compartidos/INFORMES%20PERIODICOS_y_COMITES_SMI/12_COMITE_LEG_REG_URBANISTICA/Presentaciones%20a%20CTLFU/2024/Desestimientos/20240618_Puente_Grande.pptx?d=w743dc49f7a1f4f7598341272bd02b6da&amp;csf=1&amp;web=1&amp;e=OvyY17" TargetMode="External"/></Relationships>
</file>

<file path=xl/worksheets/_rels/sheet5.xml.rels><?xml version="1.0" encoding="UTF-8" standalone="yes"?>
<Relationships xmlns="http://schemas.openxmlformats.org/package/2006/relationships"><Relationship Id="rId3" Type="http://schemas.microsoft.com/office/2017/10/relationships/threadedComment" Target="../threadedComments/threadedComment1.xml"/><Relationship Id="rId1" Type="http://schemas.microsoft.com/office/2019/04/relationships/namedSheetView" Target="../namedSheetViews/namedSheetView1.xml"/></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table" Target="../tables/table3.xml"/></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DZ34"/>
  <sheetViews>
    <sheetView workbookViewId="0">
      <selection activeCell="G6" sqref="G6"/>
    </sheetView>
  </sheetViews>
  <sheetFormatPr baseColWidth="10" defaultColWidth="14.42578125" defaultRowHeight="15" customHeight="1"/>
  <cols>
    <col min="1" max="2" width="9.7109375" customWidth="1"/>
    <col min="3" max="3" width="10.85546875" customWidth="1"/>
    <col min="4" max="4" width="27.28515625" customWidth="1"/>
    <col min="5" max="5" width="22.140625" customWidth="1"/>
    <col min="6" max="6" width="51.7109375" customWidth="1"/>
    <col min="7" max="7" width="28.28515625" customWidth="1"/>
    <col min="11" max="11" width="12.42578125" customWidth="1"/>
    <col min="12" max="12" width="13.42578125" customWidth="1"/>
    <col min="13" max="13" width="13" customWidth="1"/>
    <col min="17" max="17" width="13.140625" customWidth="1"/>
    <col min="18" max="18" width="17" customWidth="1"/>
    <col min="19" max="19" width="16" customWidth="1"/>
    <col min="29" max="29" width="21.28515625" customWidth="1"/>
    <col min="49" max="49" width="12.28515625" customWidth="1"/>
    <col min="50" max="50" width="13.42578125" customWidth="1"/>
    <col min="61" max="61" width="16.140625" customWidth="1"/>
    <col min="66" max="66" width="13" customWidth="1"/>
    <col min="70" max="70" width="11.42578125" customWidth="1"/>
    <col min="71" max="71" width="11" customWidth="1"/>
  </cols>
  <sheetData>
    <row r="1" spans="1:130">
      <c r="C1" s="315"/>
      <c r="AG1" s="316"/>
      <c r="AH1" s="316"/>
      <c r="AI1" s="316"/>
      <c r="AJ1" s="316"/>
      <c r="AK1" s="316"/>
      <c r="AL1" s="316"/>
      <c r="AM1" s="316"/>
      <c r="AN1" s="316"/>
      <c r="AO1" s="316"/>
      <c r="AP1" s="316"/>
      <c r="AQ1" s="316"/>
      <c r="AR1" s="316"/>
      <c r="AS1" s="316"/>
      <c r="AT1" s="316"/>
      <c r="AY1" s="8" t="s">
        <v>0</v>
      </c>
      <c r="BC1" s="8"/>
      <c r="BD1" s="8" t="s">
        <v>1</v>
      </c>
      <c r="BI1" s="8" t="s">
        <v>2</v>
      </c>
    </row>
    <row r="2" spans="1:130" ht="57" customHeight="1">
      <c r="A2" s="9" t="s">
        <v>3</v>
      </c>
      <c r="B2" s="9" t="s">
        <v>4</v>
      </c>
      <c r="C2" s="5" t="s">
        <v>5</v>
      </c>
      <c r="D2" s="5" t="s">
        <v>6</v>
      </c>
      <c r="E2" s="5" t="s">
        <v>7</v>
      </c>
      <c r="F2" s="5" t="s">
        <v>8</v>
      </c>
      <c r="G2" s="6" t="s">
        <v>9</v>
      </c>
      <c r="H2" s="6" t="s">
        <v>10</v>
      </c>
      <c r="I2" s="6" t="s">
        <v>11</v>
      </c>
      <c r="J2" s="5" t="s">
        <v>12</v>
      </c>
      <c r="K2" s="9" t="s">
        <v>13</v>
      </c>
      <c r="L2" s="5" t="s">
        <v>14</v>
      </c>
      <c r="M2" s="5" t="s">
        <v>15</v>
      </c>
      <c r="N2" s="5" t="s">
        <v>16</v>
      </c>
      <c r="O2" s="5" t="s">
        <v>17</v>
      </c>
      <c r="P2" s="5" t="s">
        <v>18</v>
      </c>
      <c r="Q2" s="10" t="s">
        <v>19</v>
      </c>
      <c r="R2" s="6" t="s">
        <v>20</v>
      </c>
      <c r="S2" s="6" t="s">
        <v>21</v>
      </c>
      <c r="T2" s="6" t="s">
        <v>22</v>
      </c>
      <c r="U2" s="6" t="s">
        <v>23</v>
      </c>
      <c r="V2" s="6" t="s">
        <v>24</v>
      </c>
      <c r="W2" s="6" t="s">
        <v>25</v>
      </c>
      <c r="X2" s="6" t="s">
        <v>26</v>
      </c>
      <c r="Y2" s="6" t="s">
        <v>27</v>
      </c>
      <c r="Z2" s="6" t="s">
        <v>28</v>
      </c>
      <c r="AA2" s="6" t="s">
        <v>29</v>
      </c>
      <c r="AB2" s="6" t="s">
        <v>30</v>
      </c>
      <c r="AC2" s="6" t="s">
        <v>31</v>
      </c>
      <c r="AD2" s="10" t="s">
        <v>32</v>
      </c>
      <c r="AE2" s="5" t="s">
        <v>33</v>
      </c>
      <c r="AF2" s="10" t="s">
        <v>34</v>
      </c>
      <c r="AG2" s="5" t="s">
        <v>35</v>
      </c>
      <c r="AH2" s="5" t="s">
        <v>36</v>
      </c>
      <c r="AI2" s="5" t="s">
        <v>37</v>
      </c>
      <c r="AJ2" s="11" t="s">
        <v>38</v>
      </c>
      <c r="AK2" s="5" t="s">
        <v>39</v>
      </c>
      <c r="AL2" s="5" t="s">
        <v>40</v>
      </c>
      <c r="AM2" s="5" t="s">
        <v>41</v>
      </c>
      <c r="AN2" s="12" t="s">
        <v>42</v>
      </c>
      <c r="AO2" s="5" t="s">
        <v>43</v>
      </c>
      <c r="AP2" s="5" t="s">
        <v>44</v>
      </c>
      <c r="AQ2" s="5" t="s">
        <v>45</v>
      </c>
      <c r="AR2" s="10" t="s">
        <v>46</v>
      </c>
      <c r="AS2" s="5" t="s">
        <v>47</v>
      </c>
      <c r="AT2" s="5" t="s">
        <v>48</v>
      </c>
      <c r="AU2" s="5" t="s">
        <v>49</v>
      </c>
      <c r="AV2" s="5" t="s">
        <v>50</v>
      </c>
      <c r="AW2" s="5" t="s">
        <v>51</v>
      </c>
      <c r="AX2" s="5" t="s">
        <v>52</v>
      </c>
      <c r="AY2" s="5" t="s">
        <v>53</v>
      </c>
      <c r="AZ2" s="5" t="s">
        <v>54</v>
      </c>
      <c r="BA2" s="5" t="s">
        <v>55</v>
      </c>
      <c r="BB2" s="10" t="s">
        <v>56</v>
      </c>
      <c r="BC2" s="10" t="s">
        <v>57</v>
      </c>
      <c r="BD2" s="5" t="s">
        <v>53</v>
      </c>
      <c r="BE2" s="5" t="s">
        <v>54</v>
      </c>
      <c r="BF2" s="5" t="s">
        <v>55</v>
      </c>
      <c r="BG2" s="10" t="s">
        <v>56</v>
      </c>
      <c r="BH2" s="10" t="s">
        <v>58</v>
      </c>
      <c r="BI2" s="5" t="s">
        <v>59</v>
      </c>
      <c r="BJ2" s="316" t="s">
        <v>60</v>
      </c>
      <c r="BN2" s="5" t="s">
        <v>61</v>
      </c>
      <c r="BO2" s="5" t="s">
        <v>62</v>
      </c>
      <c r="BP2" s="5" t="s">
        <v>63</v>
      </c>
      <c r="BQ2" s="5" t="s">
        <v>64</v>
      </c>
      <c r="BR2" s="5" t="s">
        <v>65</v>
      </c>
      <c r="BS2" s="5" t="s">
        <v>66</v>
      </c>
      <c r="BT2" s="13" t="s">
        <v>67</v>
      </c>
      <c r="BU2" s="5" t="s">
        <v>68</v>
      </c>
      <c r="BV2" s="14" t="s">
        <v>69</v>
      </c>
      <c r="BW2" s="6" t="s">
        <v>70</v>
      </c>
      <c r="BX2" s="14" t="s">
        <v>71</v>
      </c>
      <c r="BY2" s="14" t="s">
        <v>72</v>
      </c>
      <c r="BZ2" s="15" t="s">
        <v>73</v>
      </c>
      <c r="CA2" s="16" t="s">
        <v>74</v>
      </c>
      <c r="CB2" s="17" t="s">
        <v>75</v>
      </c>
      <c r="CC2" s="14" t="s">
        <v>76</v>
      </c>
      <c r="CD2" s="14" t="s">
        <v>77</v>
      </c>
      <c r="CE2" s="14" t="s">
        <v>78</v>
      </c>
      <c r="CF2" s="14" t="s">
        <v>79</v>
      </c>
      <c r="CG2" s="14" t="s">
        <v>80</v>
      </c>
      <c r="CH2" s="14" t="s">
        <v>81</v>
      </c>
      <c r="CI2" s="14" t="s">
        <v>82</v>
      </c>
      <c r="CJ2" s="14" t="s">
        <v>83</v>
      </c>
      <c r="CK2" s="14" t="s">
        <v>78</v>
      </c>
      <c r="CL2" s="14" t="s">
        <v>84</v>
      </c>
      <c r="CM2" s="14" t="s">
        <v>85</v>
      </c>
      <c r="CN2" s="14" t="s">
        <v>86</v>
      </c>
      <c r="CO2" s="5" t="s">
        <v>87</v>
      </c>
      <c r="CP2" s="18" t="s">
        <v>88</v>
      </c>
      <c r="CQ2" s="14" t="s">
        <v>89</v>
      </c>
      <c r="CR2" s="14" t="s">
        <v>90</v>
      </c>
      <c r="CS2" s="14" t="s">
        <v>91</v>
      </c>
      <c r="CT2" s="5" t="s">
        <v>87</v>
      </c>
      <c r="CU2" s="6" t="s">
        <v>92</v>
      </c>
      <c r="CV2" s="6" t="s">
        <v>93</v>
      </c>
      <c r="CW2" s="6" t="s">
        <v>94</v>
      </c>
      <c r="CX2" s="6" t="s">
        <v>93</v>
      </c>
      <c r="CY2" s="6" t="s">
        <v>94</v>
      </c>
      <c r="CZ2" s="5" t="s">
        <v>95</v>
      </c>
      <c r="DA2" s="19" t="s">
        <v>96</v>
      </c>
      <c r="DB2" s="19" t="s">
        <v>97</v>
      </c>
      <c r="DC2" s="19" t="s">
        <v>98</v>
      </c>
      <c r="DD2" s="19" t="s">
        <v>99</v>
      </c>
      <c r="DE2" s="5" t="s">
        <v>100</v>
      </c>
      <c r="DF2" s="19" t="s">
        <v>101</v>
      </c>
      <c r="DG2" s="19" t="s">
        <v>102</v>
      </c>
      <c r="DH2" s="19" t="s">
        <v>103</v>
      </c>
      <c r="DI2" s="19" t="s">
        <v>104</v>
      </c>
      <c r="DJ2" s="19" t="s">
        <v>105</v>
      </c>
      <c r="DK2" s="19" t="s">
        <v>106</v>
      </c>
      <c r="DL2" s="20" t="s">
        <v>107</v>
      </c>
      <c r="DM2" s="21" t="s">
        <v>108</v>
      </c>
      <c r="DN2" s="6" t="s">
        <v>109</v>
      </c>
      <c r="DO2" s="14" t="s">
        <v>110</v>
      </c>
      <c r="DP2" s="14" t="s">
        <v>111</v>
      </c>
      <c r="DQ2" s="14" t="s">
        <v>112</v>
      </c>
      <c r="DR2" s="14" t="s">
        <v>113</v>
      </c>
      <c r="DS2" s="14" t="s">
        <v>114</v>
      </c>
      <c r="DT2" s="14" t="s">
        <v>115</v>
      </c>
      <c r="DU2" s="14" t="s">
        <v>116</v>
      </c>
      <c r="DV2" s="22" t="s">
        <v>117</v>
      </c>
      <c r="DW2" s="22" t="s">
        <v>118</v>
      </c>
      <c r="DX2" s="22" t="s">
        <v>119</v>
      </c>
      <c r="DY2" s="22" t="s">
        <v>120</v>
      </c>
      <c r="DZ2" s="14" t="s">
        <v>121</v>
      </c>
    </row>
    <row r="3" spans="1:130">
      <c r="A3" s="3"/>
      <c r="B3" s="3"/>
      <c r="C3" s="3"/>
      <c r="D3" s="3"/>
      <c r="E3" s="3"/>
      <c r="F3" s="3"/>
      <c r="G3" s="7"/>
      <c r="H3" s="23"/>
      <c r="I3" s="7"/>
      <c r="J3" s="24"/>
      <c r="K3" s="24"/>
      <c r="L3" s="24"/>
      <c r="M3" s="3"/>
      <c r="Q3" s="4"/>
      <c r="R3" s="4"/>
      <c r="S3" s="4"/>
      <c r="T3" s="4"/>
      <c r="U3" s="4"/>
      <c r="Y3" s="4"/>
      <c r="Z3" s="4"/>
      <c r="AA3" s="4"/>
      <c r="AB3" s="4"/>
      <c r="AC3" s="4"/>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25"/>
      <c r="BU3" s="3"/>
      <c r="BV3" s="22"/>
      <c r="BW3" s="4"/>
      <c r="BX3" s="22"/>
      <c r="BY3" s="22"/>
      <c r="BZ3" s="22"/>
      <c r="CA3" s="25"/>
      <c r="CB3" s="4"/>
      <c r="CC3" s="22"/>
      <c r="CD3" s="22"/>
      <c r="CE3" s="22"/>
      <c r="CF3" s="22"/>
      <c r="CG3" s="22"/>
      <c r="CH3" s="22"/>
      <c r="CI3" s="22"/>
      <c r="CJ3" s="22"/>
      <c r="CK3" s="22"/>
      <c r="CL3" s="22"/>
      <c r="CM3" s="22"/>
      <c r="CN3" s="22"/>
      <c r="CO3" s="3"/>
      <c r="CP3" s="26"/>
      <c r="CQ3" s="22"/>
      <c r="CR3" s="22"/>
      <c r="CS3" s="22"/>
      <c r="CT3" s="3"/>
      <c r="CU3" s="27"/>
      <c r="CV3" s="4"/>
      <c r="CW3" s="4"/>
      <c r="CX3" s="7"/>
      <c r="CY3" s="7"/>
      <c r="CZ3" s="3"/>
      <c r="DA3" s="3"/>
      <c r="DB3" s="3"/>
      <c r="DC3" s="3"/>
      <c r="DD3" s="3"/>
      <c r="DE3" s="3"/>
      <c r="DF3" s="3"/>
      <c r="DG3" s="3"/>
      <c r="DH3" s="3"/>
      <c r="DI3" s="3"/>
      <c r="DJ3" s="3"/>
      <c r="DK3" s="3"/>
      <c r="DL3" s="28"/>
      <c r="DM3" s="4"/>
      <c r="DN3" s="4"/>
      <c r="DO3" s="22"/>
      <c r="DP3" s="22"/>
      <c r="DQ3" s="22"/>
      <c r="DR3" s="22"/>
      <c r="DS3" s="22"/>
      <c r="DT3" s="22"/>
      <c r="DU3" s="22"/>
      <c r="DV3" s="22"/>
      <c r="DW3" s="22"/>
      <c r="DX3" s="22"/>
      <c r="DY3" s="22"/>
      <c r="DZ3" s="22"/>
    </row>
    <row r="4" spans="1:130">
      <c r="C4" s="315" t="s">
        <v>122</v>
      </c>
      <c r="D4" s="316" t="s">
        <v>123</v>
      </c>
      <c r="E4" s="316" t="s">
        <v>124</v>
      </c>
      <c r="F4" s="316" t="s">
        <v>125</v>
      </c>
      <c r="G4" s="316" t="s">
        <v>126</v>
      </c>
      <c r="AF4" s="29" t="s">
        <v>127</v>
      </c>
      <c r="AU4" s="316" t="s">
        <v>128</v>
      </c>
      <c r="BI4" s="316" t="s">
        <v>129</v>
      </c>
    </row>
    <row r="5" spans="1:130">
      <c r="C5" s="315"/>
      <c r="D5" s="316"/>
      <c r="E5" s="316" t="s">
        <v>124</v>
      </c>
      <c r="F5" s="317" t="s">
        <v>130</v>
      </c>
      <c r="G5" s="316" t="s">
        <v>131</v>
      </c>
      <c r="AF5" s="29" t="s">
        <v>132</v>
      </c>
      <c r="AU5" s="316" t="s">
        <v>133</v>
      </c>
      <c r="BI5" s="316" t="s">
        <v>134</v>
      </c>
    </row>
    <row r="6" spans="1:130">
      <c r="C6" s="315"/>
      <c r="D6" s="316"/>
      <c r="E6" s="316" t="s">
        <v>124</v>
      </c>
      <c r="F6" s="317" t="s">
        <v>135</v>
      </c>
      <c r="G6" s="316" t="s">
        <v>136</v>
      </c>
      <c r="AF6" s="30" t="s">
        <v>137</v>
      </c>
      <c r="AU6" s="316" t="s">
        <v>138</v>
      </c>
      <c r="BI6" s="316" t="s">
        <v>139</v>
      </c>
    </row>
    <row r="7" spans="1:130">
      <c r="C7" s="315" t="s">
        <v>140</v>
      </c>
      <c r="D7" s="316" t="s">
        <v>141</v>
      </c>
      <c r="E7" s="316" t="s">
        <v>142</v>
      </c>
      <c r="F7" s="316" t="s">
        <v>143</v>
      </c>
      <c r="G7" s="316" t="s">
        <v>144</v>
      </c>
      <c r="AU7" s="316" t="s">
        <v>145</v>
      </c>
      <c r="BI7" s="316" t="s">
        <v>146</v>
      </c>
    </row>
    <row r="8" spans="1:130">
      <c r="C8" s="315"/>
      <c r="D8" s="316"/>
      <c r="E8" s="316" t="s">
        <v>142</v>
      </c>
      <c r="F8" s="31" t="s">
        <v>147</v>
      </c>
      <c r="G8" s="316" t="s">
        <v>148</v>
      </c>
      <c r="BI8" s="316" t="s">
        <v>149</v>
      </c>
    </row>
    <row r="9" spans="1:130">
      <c r="C9" s="315"/>
      <c r="D9" s="316"/>
      <c r="E9" s="316" t="s">
        <v>142</v>
      </c>
      <c r="F9" s="31" t="s">
        <v>150</v>
      </c>
    </row>
    <row r="10" spans="1:130">
      <c r="C10" s="315"/>
      <c r="D10" s="316"/>
      <c r="E10" s="316" t="s">
        <v>142</v>
      </c>
      <c r="F10" s="317" t="s">
        <v>151</v>
      </c>
    </row>
    <row r="11" spans="1:130">
      <c r="C11" s="315"/>
      <c r="D11" s="316"/>
      <c r="E11" s="316" t="s">
        <v>142</v>
      </c>
      <c r="F11" s="317" t="s">
        <v>152</v>
      </c>
    </row>
    <row r="12" spans="1:130">
      <c r="C12" s="315"/>
      <c r="D12" s="316" t="s">
        <v>153</v>
      </c>
      <c r="E12" s="316" t="s">
        <v>154</v>
      </c>
      <c r="F12" s="316" t="s">
        <v>155</v>
      </c>
    </row>
    <row r="13" spans="1:130">
      <c r="C13" s="315"/>
      <c r="D13" s="316"/>
      <c r="E13" s="316" t="s">
        <v>154</v>
      </c>
      <c r="F13" s="316" t="s">
        <v>156</v>
      </c>
    </row>
    <row r="14" spans="1:130">
      <c r="C14" s="315"/>
      <c r="D14" s="316" t="s">
        <v>157</v>
      </c>
      <c r="E14" s="316" t="s">
        <v>154</v>
      </c>
      <c r="F14" s="316" t="s">
        <v>158</v>
      </c>
    </row>
    <row r="15" spans="1:130">
      <c r="C15" s="315"/>
      <c r="D15" s="316" t="s">
        <v>159</v>
      </c>
      <c r="E15" s="316" t="s">
        <v>160</v>
      </c>
      <c r="F15" s="316" t="s">
        <v>161</v>
      </c>
    </row>
    <row r="16" spans="1:130">
      <c r="C16" s="315"/>
      <c r="E16" s="316" t="s">
        <v>129</v>
      </c>
      <c r="F16" s="316" t="s">
        <v>162</v>
      </c>
    </row>
    <row r="17" spans="3:6">
      <c r="C17" s="315"/>
      <c r="E17" s="316" t="s">
        <v>134</v>
      </c>
      <c r="F17" s="316" t="s">
        <v>163</v>
      </c>
    </row>
    <row r="18" spans="3:6">
      <c r="C18" s="315"/>
      <c r="D18" s="316"/>
      <c r="E18" s="316" t="s">
        <v>134</v>
      </c>
      <c r="F18" s="316" t="s">
        <v>164</v>
      </c>
    </row>
    <row r="19" spans="3:6">
      <c r="C19" s="315"/>
      <c r="E19" s="316" t="s">
        <v>139</v>
      </c>
      <c r="F19" s="316" t="s">
        <v>165</v>
      </c>
    </row>
    <row r="20" spans="3:6">
      <c r="C20" s="315"/>
      <c r="D20" s="316"/>
      <c r="E20" s="316" t="s">
        <v>146</v>
      </c>
      <c r="F20" s="316" t="s">
        <v>166</v>
      </c>
    </row>
    <row r="21" spans="3:6">
      <c r="C21" s="315"/>
      <c r="D21" s="316"/>
      <c r="E21" s="316" t="s">
        <v>149</v>
      </c>
      <c r="F21" s="316" t="s">
        <v>167</v>
      </c>
    </row>
    <row r="22" spans="3:6">
      <c r="C22" s="315"/>
      <c r="D22" s="316"/>
      <c r="E22" s="316" t="s">
        <v>149</v>
      </c>
      <c r="F22" s="316" t="s">
        <v>168</v>
      </c>
    </row>
    <row r="23" spans="3:6">
      <c r="C23" s="315"/>
      <c r="D23" s="316" t="s">
        <v>169</v>
      </c>
      <c r="E23" s="316" t="s">
        <v>170</v>
      </c>
      <c r="F23" s="316" t="s">
        <v>171</v>
      </c>
    </row>
    <row r="24" spans="3:6">
      <c r="C24" s="315"/>
      <c r="E24" s="316" t="s">
        <v>172</v>
      </c>
      <c r="F24" s="316" t="s">
        <v>173</v>
      </c>
    </row>
    <row r="25" spans="3:6">
      <c r="C25" s="315"/>
      <c r="D25" s="316"/>
      <c r="E25" s="316" t="s">
        <v>174</v>
      </c>
      <c r="F25" s="316" t="s">
        <v>175</v>
      </c>
    </row>
    <row r="26" spans="3:6">
      <c r="C26" s="315"/>
      <c r="D26" s="316" t="s">
        <v>176</v>
      </c>
      <c r="E26" s="316" t="s">
        <v>177</v>
      </c>
      <c r="F26" s="316" t="s">
        <v>178</v>
      </c>
    </row>
    <row r="27" spans="3:6">
      <c r="C27" s="315"/>
      <c r="E27" s="316" t="s">
        <v>177</v>
      </c>
      <c r="F27" s="316" t="s">
        <v>179</v>
      </c>
    </row>
    <row r="28" spans="3:6">
      <c r="C28" s="315"/>
      <c r="E28" s="316" t="s">
        <v>177</v>
      </c>
      <c r="F28" s="316" t="s">
        <v>180</v>
      </c>
    </row>
    <row r="29" spans="3:6">
      <c r="C29" s="315"/>
      <c r="E29" s="316" t="s">
        <v>177</v>
      </c>
      <c r="F29" s="316" t="s">
        <v>181</v>
      </c>
    </row>
    <row r="30" spans="3:6">
      <c r="C30" s="315"/>
      <c r="E30" s="316" t="s">
        <v>177</v>
      </c>
      <c r="F30" s="316" t="s">
        <v>182</v>
      </c>
    </row>
    <row r="31" spans="3:6">
      <c r="C31" s="315"/>
      <c r="E31" s="316" t="s">
        <v>177</v>
      </c>
      <c r="F31" s="316" t="s">
        <v>183</v>
      </c>
    </row>
    <row r="32" spans="3:6">
      <c r="C32" s="315"/>
      <c r="E32" s="316" t="s">
        <v>177</v>
      </c>
      <c r="F32" s="316" t="s">
        <v>184</v>
      </c>
    </row>
    <row r="33" spans="3:6">
      <c r="C33" s="315"/>
      <c r="E33" s="316" t="s">
        <v>177</v>
      </c>
      <c r="F33" s="316" t="s">
        <v>185</v>
      </c>
    </row>
    <row r="34" spans="3:6">
      <c r="C34" s="315"/>
      <c r="E34" s="316" t="s">
        <v>177</v>
      </c>
      <c r="F34" s="316" t="s">
        <v>186</v>
      </c>
    </row>
  </sheetData>
  <hyperlinks>
    <hyperlink ref="AJ2" r:id="rId1" xr:uid="{00000000-0004-0000-0100-000000000000}"/>
  </hyperlinks>
  <pageMargins left="0" right="0" top="0" bottom="0" header="0" footer="0"/>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FA453-8C1C-47A8-8AD7-C4675047FFE3}">
  <dimension ref="A1:FA30"/>
  <sheetViews>
    <sheetView topLeftCell="A15" workbookViewId="0">
      <selection activeCell="D4" sqref="D4"/>
    </sheetView>
  </sheetViews>
  <sheetFormatPr baseColWidth="10" defaultColWidth="9.140625" defaultRowHeight="26.25" customHeight="1"/>
  <cols>
    <col min="2" max="2" width="13" customWidth="1"/>
    <col min="4" max="4" width="13.7109375" customWidth="1"/>
    <col min="5" max="5" width="19.28515625" customWidth="1"/>
    <col min="8" max="8" width="25.42578125" customWidth="1"/>
    <col min="11" max="11" width="22" customWidth="1"/>
    <col min="13" max="13" width="15.42578125" style="152" customWidth="1"/>
    <col min="14" max="14" width="17.42578125" customWidth="1"/>
  </cols>
  <sheetData>
    <row r="1" spans="1:14" ht="26.25" customHeight="1">
      <c r="A1" s="225" t="s">
        <v>360</v>
      </c>
      <c r="B1" s="225" t="s">
        <v>361</v>
      </c>
      <c r="C1" s="225" t="s">
        <v>362</v>
      </c>
      <c r="D1" s="225" t="s">
        <v>363</v>
      </c>
      <c r="E1" s="225" t="s">
        <v>364</v>
      </c>
      <c r="F1" s="226" t="s">
        <v>365</v>
      </c>
      <c r="G1" s="226" t="s">
        <v>366</v>
      </c>
      <c r="H1" s="227" t="s">
        <v>367</v>
      </c>
      <c r="I1" s="227" t="s">
        <v>368</v>
      </c>
      <c r="J1" s="227" t="s">
        <v>369</v>
      </c>
      <c r="K1" s="227" t="s">
        <v>370</v>
      </c>
      <c r="L1" s="228" t="s">
        <v>371</v>
      </c>
      <c r="M1" s="229" t="s">
        <v>62</v>
      </c>
      <c r="N1" s="229" t="s">
        <v>372</v>
      </c>
    </row>
    <row r="2" spans="1:14" ht="26.25" customHeight="1">
      <c r="A2" s="200">
        <v>1</v>
      </c>
      <c r="B2" s="200" t="s">
        <v>358</v>
      </c>
      <c r="C2" s="200">
        <v>97</v>
      </c>
      <c r="D2" s="219" t="s">
        <v>140</v>
      </c>
      <c r="E2" s="154" t="s">
        <v>143</v>
      </c>
      <c r="F2" s="194" t="s">
        <v>217</v>
      </c>
      <c r="G2" s="196" t="s">
        <v>215</v>
      </c>
      <c r="H2" s="202" t="s">
        <v>373</v>
      </c>
      <c r="I2" s="195">
        <v>0.17</v>
      </c>
      <c r="J2" s="194">
        <v>5</v>
      </c>
      <c r="K2" s="153" t="s">
        <v>374</v>
      </c>
      <c r="L2" s="193">
        <v>2022</v>
      </c>
      <c r="M2" s="194" t="s">
        <v>375</v>
      </c>
      <c r="N2" s="197">
        <v>45483</v>
      </c>
    </row>
    <row r="3" spans="1:14" ht="26.25" customHeight="1">
      <c r="A3" s="154">
        <v>2</v>
      </c>
      <c r="B3" s="154" t="s">
        <v>358</v>
      </c>
      <c r="C3" s="154">
        <v>63</v>
      </c>
      <c r="D3" s="154" t="s">
        <v>140</v>
      </c>
      <c r="E3" s="154" t="s">
        <v>143</v>
      </c>
      <c r="F3" s="194" t="s">
        <v>269</v>
      </c>
      <c r="G3" s="196" t="s">
        <v>209</v>
      </c>
      <c r="H3" s="157" t="s">
        <v>376</v>
      </c>
      <c r="I3" s="156">
        <v>0.22</v>
      </c>
      <c r="J3" s="155">
        <v>16</v>
      </c>
      <c r="K3" s="155" t="s">
        <v>231</v>
      </c>
      <c r="L3" s="154">
        <v>2021</v>
      </c>
      <c r="M3" s="155" t="s">
        <v>377</v>
      </c>
      <c r="N3" s="158">
        <v>45372</v>
      </c>
    </row>
    <row r="4" spans="1:14" ht="26.25" customHeight="1">
      <c r="A4" s="154">
        <v>3</v>
      </c>
      <c r="B4" s="154" t="s">
        <v>358</v>
      </c>
      <c r="C4" s="154">
        <v>141</v>
      </c>
      <c r="D4" s="154" t="s">
        <v>140</v>
      </c>
      <c r="E4" s="154" t="s">
        <v>143</v>
      </c>
      <c r="F4" s="194" t="s">
        <v>240</v>
      </c>
      <c r="G4" s="196" t="s">
        <v>226</v>
      </c>
      <c r="H4" s="157" t="s">
        <v>378</v>
      </c>
      <c r="I4" s="156">
        <v>0.15778700000000001</v>
      </c>
      <c r="J4" s="155">
        <v>4</v>
      </c>
      <c r="K4" s="155" t="s">
        <v>205</v>
      </c>
      <c r="L4" s="154">
        <v>2023</v>
      </c>
      <c r="M4" s="155" t="s">
        <v>379</v>
      </c>
      <c r="N4" s="158">
        <v>45372</v>
      </c>
    </row>
    <row r="5" spans="1:14" ht="26.25" customHeight="1">
      <c r="A5" s="154">
        <v>4</v>
      </c>
      <c r="B5" s="154" t="s">
        <v>358</v>
      </c>
      <c r="C5" s="154">
        <v>101</v>
      </c>
      <c r="D5" s="154" t="s">
        <v>140</v>
      </c>
      <c r="E5" s="154" t="s">
        <v>143</v>
      </c>
      <c r="F5" s="194" t="s">
        <v>240</v>
      </c>
      <c r="G5" s="196" t="s">
        <v>230</v>
      </c>
      <c r="H5" s="157" t="s">
        <v>380</v>
      </c>
      <c r="I5" s="156">
        <v>0.13</v>
      </c>
      <c r="J5" s="155">
        <v>2</v>
      </c>
      <c r="K5" s="155" t="s">
        <v>205</v>
      </c>
      <c r="L5" s="154">
        <v>2022</v>
      </c>
      <c r="M5" s="155" t="s">
        <v>381</v>
      </c>
      <c r="N5" s="162">
        <v>45372</v>
      </c>
    </row>
    <row r="6" spans="1:14" ht="26.25" customHeight="1">
      <c r="A6" s="154">
        <v>5</v>
      </c>
      <c r="B6" s="154" t="s">
        <v>358</v>
      </c>
      <c r="C6" s="154">
        <v>140</v>
      </c>
      <c r="D6" s="154" t="s">
        <v>140</v>
      </c>
      <c r="E6" s="154" t="s">
        <v>143</v>
      </c>
      <c r="F6" s="194" t="s">
        <v>201</v>
      </c>
      <c r="G6" s="196" t="s">
        <v>281</v>
      </c>
      <c r="H6" s="157" t="s">
        <v>382</v>
      </c>
      <c r="I6" s="220">
        <f>4810.7/10000</f>
        <v>0.48107</v>
      </c>
      <c r="J6" s="161">
        <v>30</v>
      </c>
      <c r="K6" s="155" t="s">
        <v>205</v>
      </c>
      <c r="L6" s="154">
        <v>2023</v>
      </c>
      <c r="M6" s="155" t="s">
        <v>383</v>
      </c>
      <c r="N6" s="158">
        <v>45373</v>
      </c>
    </row>
    <row r="7" spans="1:14" ht="26.25" customHeight="1">
      <c r="A7" s="193">
        <v>6</v>
      </c>
      <c r="B7" s="193" t="s">
        <v>358</v>
      </c>
      <c r="C7" s="193">
        <v>102</v>
      </c>
      <c r="D7" s="154" t="s">
        <v>140</v>
      </c>
      <c r="E7" s="154" t="s">
        <v>143</v>
      </c>
      <c r="F7" s="194" t="s">
        <v>240</v>
      </c>
      <c r="G7" s="196" t="s">
        <v>230</v>
      </c>
      <c r="H7" s="196" t="s">
        <v>384</v>
      </c>
      <c r="I7" s="195">
        <v>0.53</v>
      </c>
      <c r="J7" s="194">
        <v>65</v>
      </c>
      <c r="K7" s="194" t="s">
        <v>205</v>
      </c>
      <c r="L7" s="193">
        <v>2022</v>
      </c>
      <c r="M7" s="194" t="s">
        <v>385</v>
      </c>
      <c r="N7" s="197">
        <v>44882</v>
      </c>
    </row>
    <row r="8" spans="1:14" ht="26.25" customHeight="1">
      <c r="A8" s="154">
        <v>7</v>
      </c>
      <c r="B8" s="154" t="s">
        <v>358</v>
      </c>
      <c r="C8" s="154">
        <v>113</v>
      </c>
      <c r="D8" s="154" t="s">
        <v>140</v>
      </c>
      <c r="E8" s="154" t="s">
        <v>143</v>
      </c>
      <c r="F8" s="194" t="s">
        <v>240</v>
      </c>
      <c r="G8" s="196" t="s">
        <v>226</v>
      </c>
      <c r="H8" s="157" t="s">
        <v>386</v>
      </c>
      <c r="I8" s="156">
        <v>0.15</v>
      </c>
      <c r="J8" s="155">
        <v>1</v>
      </c>
      <c r="K8" s="155" t="s">
        <v>205</v>
      </c>
      <c r="L8" s="154">
        <v>2023</v>
      </c>
      <c r="M8" s="155" t="s">
        <v>387</v>
      </c>
      <c r="N8" s="160">
        <v>45373</v>
      </c>
    </row>
    <row r="9" spans="1:14" ht="26.25" customHeight="1">
      <c r="A9" s="154">
        <v>8</v>
      </c>
      <c r="B9" s="154" t="s">
        <v>358</v>
      </c>
      <c r="C9" s="154">
        <v>82</v>
      </c>
      <c r="D9" s="154" t="s">
        <v>140</v>
      </c>
      <c r="E9" s="154" t="s">
        <v>143</v>
      </c>
      <c r="F9" s="194" t="s">
        <v>217</v>
      </c>
      <c r="G9" s="196" t="s">
        <v>270</v>
      </c>
      <c r="H9" s="157" t="s">
        <v>388</v>
      </c>
      <c r="I9" s="156">
        <v>0.46</v>
      </c>
      <c r="J9" s="155">
        <v>39</v>
      </c>
      <c r="K9" s="155" t="s">
        <v>242</v>
      </c>
      <c r="L9" s="154">
        <v>2022</v>
      </c>
      <c r="M9" s="230" t="s">
        <v>389</v>
      </c>
      <c r="N9" s="159" t="s">
        <v>390</v>
      </c>
    </row>
    <row r="10" spans="1:14" ht="26.25" customHeight="1">
      <c r="A10" s="193">
        <v>9</v>
      </c>
      <c r="B10" s="193" t="s">
        <v>358</v>
      </c>
      <c r="C10" s="193">
        <v>52</v>
      </c>
      <c r="D10" s="154" t="s">
        <v>140</v>
      </c>
      <c r="E10" s="154" t="s">
        <v>143</v>
      </c>
      <c r="F10" s="194" t="s">
        <v>214</v>
      </c>
      <c r="G10" s="196" t="s">
        <v>274</v>
      </c>
      <c r="H10" s="196" t="s">
        <v>391</v>
      </c>
      <c r="I10" s="195">
        <v>1.32</v>
      </c>
      <c r="J10" s="194">
        <v>76</v>
      </c>
      <c r="K10" s="194" t="s">
        <v>242</v>
      </c>
      <c r="L10" s="193">
        <v>2020</v>
      </c>
      <c r="M10" s="194" t="s">
        <v>392</v>
      </c>
      <c r="N10" s="197">
        <v>45421</v>
      </c>
    </row>
    <row r="11" spans="1:14" ht="26.25" customHeight="1">
      <c r="A11" s="154">
        <v>10</v>
      </c>
      <c r="B11" s="154" t="s">
        <v>358</v>
      </c>
      <c r="C11" s="154">
        <v>74</v>
      </c>
      <c r="D11" s="154" t="s">
        <v>140</v>
      </c>
      <c r="E11" s="154" t="s">
        <v>143</v>
      </c>
      <c r="F11" s="194" t="s">
        <v>269</v>
      </c>
      <c r="G11" s="196" t="s">
        <v>202</v>
      </c>
      <c r="H11" s="157" t="s">
        <v>393</v>
      </c>
      <c r="I11" s="156">
        <v>0.12</v>
      </c>
      <c r="J11" s="155">
        <v>10</v>
      </c>
      <c r="K11" s="155" t="s">
        <v>242</v>
      </c>
      <c r="L11" s="154">
        <v>2020</v>
      </c>
      <c r="M11" s="155" t="s">
        <v>394</v>
      </c>
      <c r="N11" s="197">
        <v>45391</v>
      </c>
    </row>
    <row r="12" spans="1:14" ht="26.25" customHeight="1">
      <c r="A12" s="154">
        <v>11</v>
      </c>
      <c r="B12" s="154" t="s">
        <v>358</v>
      </c>
      <c r="C12" s="154">
        <v>81</v>
      </c>
      <c r="D12" s="154" t="s">
        <v>140</v>
      </c>
      <c r="E12" s="154" t="s">
        <v>143</v>
      </c>
      <c r="F12" s="194" t="s">
        <v>214</v>
      </c>
      <c r="G12" s="196" t="s">
        <v>215</v>
      </c>
      <c r="H12" s="157" t="s">
        <v>395</v>
      </c>
      <c r="I12" s="156">
        <v>0.33</v>
      </c>
      <c r="J12" s="155">
        <v>8</v>
      </c>
      <c r="K12" s="155" t="s">
        <v>242</v>
      </c>
      <c r="L12" s="154">
        <v>2021</v>
      </c>
      <c r="M12" s="155" t="s">
        <v>396</v>
      </c>
      <c r="N12" s="197">
        <v>45392</v>
      </c>
    </row>
    <row r="13" spans="1:14" ht="26.25" customHeight="1">
      <c r="A13" s="154">
        <v>12</v>
      </c>
      <c r="B13" s="154" t="s">
        <v>358</v>
      </c>
      <c r="C13" s="154">
        <v>93</v>
      </c>
      <c r="D13" s="154" t="s">
        <v>140</v>
      </c>
      <c r="E13" s="154" t="s">
        <v>143</v>
      </c>
      <c r="F13" s="194" t="s">
        <v>217</v>
      </c>
      <c r="G13" s="196" t="s">
        <v>215</v>
      </c>
      <c r="H13" s="157" t="s">
        <v>397</v>
      </c>
      <c r="I13" s="156">
        <v>0.12</v>
      </c>
      <c r="J13" s="155">
        <v>17</v>
      </c>
      <c r="K13" s="155" t="s">
        <v>242</v>
      </c>
      <c r="L13" s="154">
        <v>2023</v>
      </c>
      <c r="M13" s="155" t="s">
        <v>398</v>
      </c>
      <c r="N13" s="158">
        <v>45391</v>
      </c>
    </row>
    <row r="14" spans="1:14" ht="26.25" customHeight="1">
      <c r="A14" s="154">
        <v>13</v>
      </c>
      <c r="B14" s="154" t="s">
        <v>358</v>
      </c>
      <c r="C14" s="154">
        <v>72</v>
      </c>
      <c r="D14" s="154" t="s">
        <v>140</v>
      </c>
      <c r="E14" s="154" t="s">
        <v>143</v>
      </c>
      <c r="F14" s="194" t="s">
        <v>233</v>
      </c>
      <c r="G14" s="196" t="s">
        <v>241</v>
      </c>
      <c r="H14" s="157" t="s">
        <v>399</v>
      </c>
      <c r="I14" s="156">
        <v>0.28999999999999998</v>
      </c>
      <c r="J14" s="155">
        <v>18</v>
      </c>
      <c r="K14" s="155" t="s">
        <v>242</v>
      </c>
      <c r="L14" s="154">
        <v>2019</v>
      </c>
      <c r="M14" s="155" t="s">
        <v>400</v>
      </c>
      <c r="N14" s="158">
        <v>45391</v>
      </c>
    </row>
    <row r="15" spans="1:14" ht="26.25" customHeight="1">
      <c r="A15" s="154">
        <v>14</v>
      </c>
      <c r="B15" s="154" t="s">
        <v>358</v>
      </c>
      <c r="C15" s="154">
        <v>54</v>
      </c>
      <c r="D15" s="154" t="s">
        <v>140</v>
      </c>
      <c r="E15" s="154" t="s">
        <v>143</v>
      </c>
      <c r="F15" s="194" t="s">
        <v>265</v>
      </c>
      <c r="G15" s="196" t="s">
        <v>270</v>
      </c>
      <c r="H15" s="157" t="s">
        <v>401</v>
      </c>
      <c r="I15" s="156">
        <v>0.23</v>
      </c>
      <c r="J15" s="155">
        <v>24</v>
      </c>
      <c r="K15" s="155" t="s">
        <v>198</v>
      </c>
      <c r="L15" s="154">
        <v>2019</v>
      </c>
      <c r="M15" s="155" t="s">
        <v>402</v>
      </c>
      <c r="N15" s="158">
        <v>45295</v>
      </c>
    </row>
    <row r="16" spans="1:14" ht="26.25" customHeight="1">
      <c r="A16" s="154">
        <v>15</v>
      </c>
      <c r="B16" s="154" t="s">
        <v>358</v>
      </c>
      <c r="C16" s="154">
        <v>106</v>
      </c>
      <c r="D16" s="154" t="s">
        <v>140</v>
      </c>
      <c r="E16" s="154" t="s">
        <v>143</v>
      </c>
      <c r="F16" s="194" t="s">
        <v>265</v>
      </c>
      <c r="G16" s="196" t="s">
        <v>270</v>
      </c>
      <c r="H16" s="157" t="s">
        <v>403</v>
      </c>
      <c r="I16" s="156">
        <v>0.41</v>
      </c>
      <c r="J16" s="155">
        <v>29</v>
      </c>
      <c r="K16" s="155" t="s">
        <v>198</v>
      </c>
      <c r="L16" s="154">
        <v>2023</v>
      </c>
      <c r="M16" s="155" t="s">
        <v>404</v>
      </c>
      <c r="N16" s="158">
        <v>45373</v>
      </c>
    </row>
    <row r="17" spans="1:157" ht="26.25" customHeight="1">
      <c r="A17" s="154">
        <v>16</v>
      </c>
      <c r="B17" s="154" t="s">
        <v>358</v>
      </c>
      <c r="C17" s="154">
        <v>76</v>
      </c>
      <c r="D17" s="154" t="s">
        <v>140</v>
      </c>
      <c r="E17" s="154" t="s">
        <v>143</v>
      </c>
      <c r="F17" s="194" t="s">
        <v>217</v>
      </c>
      <c r="G17" s="196" t="s">
        <v>270</v>
      </c>
      <c r="H17" s="157" t="s">
        <v>405</v>
      </c>
      <c r="I17" s="156">
        <v>0.06</v>
      </c>
      <c r="J17" s="155">
        <v>8</v>
      </c>
      <c r="K17" s="155" t="s">
        <v>198</v>
      </c>
      <c r="L17" s="154">
        <v>2022</v>
      </c>
      <c r="M17" s="155" t="s">
        <v>406</v>
      </c>
      <c r="N17" s="158">
        <v>45303</v>
      </c>
    </row>
    <row r="18" spans="1:157" ht="26.25" customHeight="1">
      <c r="A18" s="154">
        <v>17</v>
      </c>
      <c r="B18" s="154" t="s">
        <v>358</v>
      </c>
      <c r="C18" s="193" t="s">
        <v>407</v>
      </c>
      <c r="D18" s="154" t="s">
        <v>122</v>
      </c>
      <c r="E18" s="154" t="s">
        <v>347</v>
      </c>
      <c r="F18" s="194" t="s">
        <v>225</v>
      </c>
      <c r="G18" s="196" t="s">
        <v>250</v>
      </c>
      <c r="H18" s="196" t="s">
        <v>408</v>
      </c>
      <c r="I18" s="195">
        <v>0.59234799999999999</v>
      </c>
      <c r="J18" s="194">
        <v>25</v>
      </c>
      <c r="K18" s="194" t="s">
        <v>219</v>
      </c>
      <c r="L18" s="193">
        <v>2023</v>
      </c>
      <c r="M18" s="155"/>
      <c r="N18" s="158"/>
    </row>
    <row r="19" spans="1:157" ht="26.25" customHeight="1">
      <c r="A19" s="154">
        <v>18</v>
      </c>
      <c r="B19" s="154" t="s">
        <v>358</v>
      </c>
      <c r="C19" s="193">
        <v>62</v>
      </c>
      <c r="D19" s="154" t="s">
        <v>122</v>
      </c>
      <c r="E19" s="154" t="s">
        <v>347</v>
      </c>
      <c r="F19" s="194" t="s">
        <v>214</v>
      </c>
      <c r="G19" s="196" t="s">
        <v>274</v>
      </c>
      <c r="H19" s="196" t="s">
        <v>409</v>
      </c>
      <c r="I19" s="195">
        <v>1.06</v>
      </c>
      <c r="J19" s="194">
        <v>79</v>
      </c>
      <c r="K19" s="194" t="s">
        <v>374</v>
      </c>
      <c r="L19" s="193">
        <v>2020</v>
      </c>
      <c r="M19" s="155"/>
      <c r="N19" s="158"/>
    </row>
    <row r="20" spans="1:157" ht="26.25" customHeight="1">
      <c r="A20" s="154">
        <v>19</v>
      </c>
      <c r="B20" s="154" t="s">
        <v>358</v>
      </c>
      <c r="C20" s="200">
        <v>83</v>
      </c>
      <c r="D20" s="154" t="s">
        <v>122</v>
      </c>
      <c r="E20" s="154" t="s">
        <v>165</v>
      </c>
      <c r="F20" s="194" t="s">
        <v>217</v>
      </c>
      <c r="G20" s="196" t="s">
        <v>270</v>
      </c>
      <c r="H20" s="202" t="s">
        <v>410</v>
      </c>
      <c r="I20" s="195">
        <v>0.34</v>
      </c>
      <c r="J20" s="194">
        <v>20</v>
      </c>
      <c r="K20" s="153" t="s">
        <v>374</v>
      </c>
      <c r="L20" s="193">
        <v>2022</v>
      </c>
      <c r="M20" s="155"/>
      <c r="N20" s="158"/>
    </row>
    <row r="21" spans="1:157" ht="26.25" customHeight="1">
      <c r="A21" s="154">
        <v>20</v>
      </c>
      <c r="B21" s="219" t="s">
        <v>359</v>
      </c>
      <c r="C21" s="219">
        <v>529</v>
      </c>
      <c r="D21" s="219" t="s">
        <v>122</v>
      </c>
      <c r="E21" s="219" t="s">
        <v>143</v>
      </c>
      <c r="F21" s="219" t="s">
        <v>269</v>
      </c>
      <c r="G21" s="153"/>
      <c r="H21" s="231" t="s">
        <v>411</v>
      </c>
      <c r="I21" s="221">
        <v>4.0095890000000001</v>
      </c>
      <c r="J21" s="219">
        <v>148</v>
      </c>
      <c r="K21" s="153" t="s">
        <v>227</v>
      </c>
      <c r="L21" s="222">
        <v>45267</v>
      </c>
      <c r="M21" s="153" t="s">
        <v>412</v>
      </c>
      <c r="N21" s="223">
        <v>45442</v>
      </c>
      <c r="O21" s="211"/>
      <c r="P21" s="211"/>
      <c r="Q21" s="211"/>
      <c r="R21" s="211"/>
      <c r="S21" s="211"/>
      <c r="T21" s="211"/>
      <c r="U21" s="211"/>
      <c r="V21" s="211"/>
      <c r="W21" s="211"/>
      <c r="X21" s="211"/>
      <c r="Y21" s="213"/>
      <c r="Z21" s="211"/>
      <c r="AA21" s="211"/>
      <c r="AB21" s="211"/>
      <c r="AC21" s="211"/>
      <c r="AD21" s="211"/>
      <c r="AE21" s="211"/>
      <c r="AF21" s="211"/>
      <c r="AG21" s="211"/>
      <c r="AH21" s="211"/>
      <c r="AI21" s="211"/>
      <c r="AJ21" s="211"/>
      <c r="AK21" s="211"/>
      <c r="AL21" s="211"/>
      <c r="AM21" s="211"/>
      <c r="AN21" s="211"/>
      <c r="AO21" s="211"/>
      <c r="AP21" s="211"/>
      <c r="AQ21" s="211"/>
      <c r="AR21" s="211"/>
      <c r="AS21" s="211"/>
      <c r="AT21" s="211"/>
      <c r="AU21" s="211"/>
      <c r="AV21" s="211"/>
      <c r="AW21" s="211"/>
      <c r="AX21" s="211"/>
      <c r="AY21" s="211"/>
      <c r="AZ21" s="211"/>
      <c r="BA21" s="211"/>
      <c r="BB21" s="211"/>
      <c r="BC21" s="211"/>
      <c r="BD21" s="211"/>
      <c r="BE21" s="211"/>
      <c r="BF21" s="211"/>
      <c r="BG21" s="211"/>
      <c r="BH21" s="211"/>
      <c r="BI21" s="211"/>
      <c r="BJ21" s="211"/>
      <c r="BK21" s="211"/>
      <c r="BL21" s="211"/>
      <c r="BM21" s="211"/>
      <c r="BN21" s="211"/>
      <c r="BO21" s="211"/>
      <c r="BP21" s="211"/>
      <c r="BQ21" s="211"/>
      <c r="BR21" s="211"/>
      <c r="BS21" s="211"/>
      <c r="BT21" s="211"/>
      <c r="BU21" s="211"/>
      <c r="BV21" s="211"/>
      <c r="BW21" s="211"/>
      <c r="BX21" s="211"/>
      <c r="BY21" s="211"/>
      <c r="BZ21" s="203"/>
      <c r="CA21" s="211"/>
      <c r="CB21" s="211"/>
      <c r="CC21" s="211"/>
      <c r="CD21" s="211"/>
      <c r="CE21" s="211"/>
      <c r="CF21" s="211"/>
      <c r="CG21" s="211"/>
      <c r="CH21" s="214"/>
      <c r="CI21" s="211"/>
      <c r="CJ21" s="215"/>
      <c r="CK21" s="211"/>
      <c r="CL21" s="169"/>
      <c r="CM21" s="211"/>
      <c r="CN21" s="211"/>
      <c r="CO21" s="169"/>
      <c r="CP21" s="211"/>
      <c r="CQ21" s="211"/>
      <c r="CR21" s="169"/>
      <c r="CS21" s="211"/>
      <c r="CT21" s="211"/>
      <c r="CU21" s="211"/>
      <c r="CV21" s="211"/>
      <c r="CW21" s="211"/>
      <c r="CX21" s="211"/>
      <c r="CY21" s="211"/>
      <c r="CZ21" s="211"/>
      <c r="DA21" s="211"/>
      <c r="DB21" s="216"/>
      <c r="DC21" s="211"/>
      <c r="DD21" s="211"/>
      <c r="DE21" s="216"/>
      <c r="DF21" s="211"/>
      <c r="DG21" s="211"/>
      <c r="DH21" s="211"/>
      <c r="DI21" s="211"/>
      <c r="DJ21" s="211"/>
      <c r="DK21" s="211"/>
      <c r="DL21" s="211"/>
      <c r="DM21" s="211"/>
      <c r="DN21" s="211"/>
      <c r="DO21" s="211"/>
      <c r="DP21" s="211"/>
      <c r="DQ21" s="212"/>
      <c r="DR21" s="211"/>
      <c r="DS21" s="211"/>
      <c r="DT21" s="211"/>
      <c r="DU21" s="211"/>
      <c r="DV21" s="211"/>
      <c r="DW21" s="211"/>
      <c r="DX21" s="211"/>
      <c r="DY21" s="169"/>
      <c r="DZ21" s="211"/>
      <c r="EA21" s="211"/>
      <c r="EB21" s="211"/>
      <c r="EC21" s="211"/>
      <c r="ED21" s="211"/>
      <c r="EE21" s="211"/>
      <c r="EF21" s="211"/>
      <c r="EG21" s="211"/>
      <c r="EH21" s="211"/>
      <c r="EI21" s="211"/>
      <c r="EJ21" s="211"/>
      <c r="EK21" s="211"/>
      <c r="EL21" s="211"/>
      <c r="EM21" s="169"/>
      <c r="EN21" s="211"/>
      <c r="EO21" s="217"/>
      <c r="EP21" s="217"/>
      <c r="EQ21" s="217"/>
      <c r="ER21" s="217"/>
      <c r="ES21" s="217"/>
      <c r="ET21" s="217"/>
      <c r="EU21" s="217"/>
      <c r="EV21" s="217"/>
      <c r="EW21" s="217"/>
      <c r="EX21" s="217"/>
      <c r="EY21" s="217"/>
      <c r="EZ21" s="217"/>
      <c r="FA21" s="217"/>
    </row>
    <row r="22" spans="1:157" ht="26.25" customHeight="1">
      <c r="A22" s="154">
        <v>21</v>
      </c>
      <c r="B22" s="219" t="s">
        <v>359</v>
      </c>
      <c r="C22" s="219">
        <v>494</v>
      </c>
      <c r="D22" s="219" t="s">
        <v>140</v>
      </c>
      <c r="E22" s="219" t="s">
        <v>143</v>
      </c>
      <c r="F22" s="219" t="s">
        <v>269</v>
      </c>
      <c r="G22" s="153"/>
      <c r="H22" s="231" t="s">
        <v>413</v>
      </c>
      <c r="I22" s="221">
        <v>4.1424700000000003</v>
      </c>
      <c r="J22" s="219">
        <v>351</v>
      </c>
      <c r="K22" s="153" t="s">
        <v>227</v>
      </c>
      <c r="L22" s="222">
        <v>45267</v>
      </c>
      <c r="M22" s="153" t="s">
        <v>414</v>
      </c>
      <c r="N22" s="223">
        <v>45442</v>
      </c>
      <c r="O22" s="211"/>
      <c r="P22" s="211"/>
      <c r="Q22" s="211"/>
      <c r="R22" s="211"/>
      <c r="S22" s="211"/>
      <c r="T22" s="211"/>
      <c r="U22" s="211"/>
      <c r="V22" s="211"/>
      <c r="W22" s="211"/>
      <c r="X22" s="211"/>
      <c r="Y22" s="213"/>
      <c r="Z22" s="211"/>
      <c r="AA22" s="211"/>
      <c r="AB22" s="211"/>
      <c r="AC22" s="211"/>
      <c r="AD22" s="211"/>
      <c r="AE22" s="211"/>
      <c r="AF22" s="211"/>
      <c r="AG22" s="211"/>
      <c r="AH22" s="211"/>
      <c r="AI22" s="211"/>
      <c r="AJ22" s="211"/>
      <c r="AK22" s="211"/>
      <c r="AL22" s="211"/>
      <c r="AM22" s="211"/>
      <c r="AN22" s="211"/>
      <c r="AO22" s="211"/>
      <c r="AP22" s="211"/>
      <c r="AQ22" s="211"/>
      <c r="AR22" s="211"/>
      <c r="AS22" s="211"/>
      <c r="AT22" s="211"/>
      <c r="AU22" s="211"/>
      <c r="AV22" s="211"/>
      <c r="AW22" s="211"/>
      <c r="AX22" s="211"/>
      <c r="AY22" s="211"/>
      <c r="AZ22" s="211"/>
      <c r="BA22" s="211"/>
      <c r="BB22" s="211"/>
      <c r="BC22" s="211"/>
      <c r="BD22" s="211"/>
      <c r="BE22" s="211"/>
      <c r="BF22" s="211"/>
      <c r="BG22" s="211"/>
      <c r="BH22" s="211"/>
      <c r="BI22" s="211"/>
      <c r="BJ22" s="211"/>
      <c r="BK22" s="211"/>
      <c r="BL22" s="211"/>
      <c r="BM22" s="211"/>
      <c r="BN22" s="211"/>
      <c r="BO22" s="211"/>
      <c r="BP22" s="211"/>
      <c r="BQ22" s="211"/>
      <c r="BR22" s="211"/>
      <c r="BS22" s="211"/>
      <c r="BT22" s="211"/>
      <c r="BU22" s="211"/>
      <c r="BV22" s="211"/>
      <c r="BW22" s="211"/>
      <c r="BX22" s="211"/>
      <c r="BY22" s="211"/>
      <c r="BZ22" s="203"/>
      <c r="CA22" s="211"/>
      <c r="CB22" s="211"/>
      <c r="CC22" s="211"/>
      <c r="CD22" s="211"/>
      <c r="CE22" s="211"/>
      <c r="CF22" s="211"/>
      <c r="CG22" s="211"/>
      <c r="CH22" s="214"/>
      <c r="CI22" s="211"/>
      <c r="CJ22" s="215"/>
      <c r="CK22" s="211"/>
      <c r="CL22" s="169"/>
      <c r="CM22" s="211"/>
      <c r="CN22" s="211"/>
      <c r="CO22" s="169"/>
      <c r="CP22" s="211"/>
      <c r="CQ22" s="211"/>
      <c r="CR22" s="169"/>
      <c r="CS22" s="211"/>
      <c r="CT22" s="211"/>
      <c r="CU22" s="211"/>
      <c r="CV22" s="211"/>
      <c r="CW22" s="211"/>
      <c r="CX22" s="211"/>
      <c r="CY22" s="211"/>
      <c r="CZ22" s="211"/>
      <c r="DA22" s="211"/>
      <c r="DB22" s="216"/>
      <c r="DC22" s="211"/>
      <c r="DD22" s="211"/>
      <c r="DE22" s="216"/>
      <c r="DF22" s="211"/>
      <c r="DG22" s="211"/>
      <c r="DH22" s="211"/>
      <c r="DI22" s="211"/>
      <c r="DJ22" s="211"/>
      <c r="DK22" s="211"/>
      <c r="DL22" s="211"/>
      <c r="DM22" s="211"/>
      <c r="DN22" s="211"/>
      <c r="DO22" s="211"/>
      <c r="DP22" s="211"/>
      <c r="DQ22" s="212"/>
      <c r="DR22" s="211"/>
      <c r="DS22" s="211"/>
      <c r="DT22" s="211"/>
      <c r="DU22" s="211"/>
      <c r="DV22" s="211"/>
      <c r="DW22" s="211"/>
      <c r="DX22" s="211"/>
      <c r="DY22" s="169"/>
      <c r="DZ22" s="211"/>
      <c r="EA22" s="211"/>
      <c r="EB22" s="211"/>
      <c r="EC22" s="211"/>
      <c r="ED22" s="211"/>
      <c r="EE22" s="211"/>
      <c r="EF22" s="211"/>
      <c r="EG22" s="211"/>
      <c r="EH22" s="211"/>
      <c r="EI22" s="211"/>
      <c r="EJ22" s="211"/>
      <c r="EK22" s="211"/>
      <c r="EL22" s="211"/>
      <c r="EM22" s="169"/>
      <c r="EN22" s="211"/>
      <c r="EO22" s="217"/>
      <c r="EP22" s="217"/>
      <c r="EQ22" s="217"/>
      <c r="ER22" s="217"/>
      <c r="ES22" s="217"/>
      <c r="ET22" s="217"/>
      <c r="EU22" s="217"/>
      <c r="EV22" s="217"/>
      <c r="EW22" s="217"/>
      <c r="EX22" s="217"/>
      <c r="EY22" s="217"/>
      <c r="EZ22" s="217"/>
      <c r="FA22" s="217"/>
    </row>
    <row r="23" spans="1:157" ht="26.25" customHeight="1">
      <c r="A23" s="154">
        <v>22</v>
      </c>
      <c r="B23" s="219" t="s">
        <v>359</v>
      </c>
      <c r="C23" s="219">
        <v>607</v>
      </c>
      <c r="D23" s="219" t="s">
        <v>140</v>
      </c>
      <c r="E23" s="219" t="s">
        <v>143</v>
      </c>
      <c r="F23" s="219" t="s">
        <v>214</v>
      </c>
      <c r="G23" s="153" t="s">
        <v>274</v>
      </c>
      <c r="H23" s="231" t="s">
        <v>415</v>
      </c>
      <c r="I23" s="221">
        <v>5.7162369999999996</v>
      </c>
      <c r="J23" s="219">
        <v>129</v>
      </c>
      <c r="K23" s="153" t="s">
        <v>227</v>
      </c>
      <c r="L23" s="222">
        <v>43465</v>
      </c>
      <c r="M23" s="153" t="s">
        <v>416</v>
      </c>
      <c r="N23" s="223">
        <v>45442</v>
      </c>
      <c r="O23" s="211"/>
      <c r="P23" s="211"/>
      <c r="Q23" s="211"/>
      <c r="R23" s="211"/>
      <c r="S23" s="211"/>
      <c r="T23" s="211"/>
      <c r="U23" s="211"/>
      <c r="V23" s="211"/>
      <c r="W23" s="211"/>
      <c r="X23" s="211"/>
      <c r="Y23" s="213"/>
      <c r="Z23" s="211"/>
      <c r="AA23" s="211"/>
      <c r="AB23" s="211"/>
      <c r="AC23" s="211"/>
      <c r="AD23" s="211"/>
      <c r="AE23" s="211"/>
      <c r="AF23" s="211"/>
      <c r="AG23" s="211"/>
      <c r="AH23" s="211"/>
      <c r="AI23" s="211"/>
      <c r="AJ23" s="211"/>
      <c r="AK23" s="211"/>
      <c r="AL23" s="211"/>
      <c r="AM23" s="211"/>
      <c r="AN23" s="211"/>
      <c r="AO23" s="211"/>
      <c r="AP23" s="211"/>
      <c r="AQ23" s="211"/>
      <c r="AR23" s="211"/>
      <c r="AS23" s="211"/>
      <c r="AT23" s="211"/>
      <c r="AU23" s="211"/>
      <c r="AV23" s="211"/>
      <c r="AW23" s="211"/>
      <c r="AX23" s="211"/>
      <c r="AY23" s="211"/>
      <c r="AZ23" s="211"/>
      <c r="BA23" s="211"/>
      <c r="BB23" s="211"/>
      <c r="BC23" s="211"/>
      <c r="BD23" s="211"/>
      <c r="BE23" s="211"/>
      <c r="BF23" s="211"/>
      <c r="BG23" s="211"/>
      <c r="BH23" s="211"/>
      <c r="BI23" s="211"/>
      <c r="BJ23" s="211"/>
      <c r="BK23" s="211"/>
      <c r="BL23" s="211"/>
      <c r="BM23" s="211"/>
      <c r="BN23" s="211"/>
      <c r="BO23" s="211"/>
      <c r="BP23" s="211"/>
      <c r="BQ23" s="211"/>
      <c r="BR23" s="211"/>
      <c r="BS23" s="211"/>
      <c r="BT23" s="211"/>
      <c r="BU23" s="211"/>
      <c r="BV23" s="211"/>
      <c r="BW23" s="211"/>
      <c r="BX23" s="211"/>
      <c r="BY23" s="211"/>
      <c r="BZ23" s="203"/>
      <c r="CA23" s="211"/>
      <c r="CB23" s="211"/>
      <c r="CC23" s="211"/>
      <c r="CD23" s="211"/>
      <c r="CE23" s="211"/>
      <c r="CF23" s="211"/>
      <c r="CG23" s="211"/>
      <c r="CH23" s="214"/>
      <c r="CI23" s="211"/>
      <c r="CJ23" s="215"/>
      <c r="CK23" s="211"/>
      <c r="CL23" s="169"/>
      <c r="CM23" s="211"/>
      <c r="CN23" s="211"/>
      <c r="CO23" s="169"/>
      <c r="CP23" s="211"/>
      <c r="CQ23" s="211"/>
      <c r="CR23" s="169"/>
      <c r="CS23" s="211"/>
      <c r="CT23" s="211"/>
      <c r="CU23" s="211"/>
      <c r="CV23" s="211"/>
      <c r="CW23" s="211"/>
      <c r="CX23" s="211"/>
      <c r="CY23" s="211"/>
      <c r="CZ23" s="211"/>
      <c r="DA23" s="211"/>
      <c r="DB23" s="216"/>
      <c r="DC23" s="211"/>
      <c r="DD23" s="211"/>
      <c r="DE23" s="216"/>
      <c r="DF23" s="211"/>
      <c r="DG23" s="211"/>
      <c r="DH23" s="211"/>
      <c r="DI23" s="211"/>
      <c r="DJ23" s="211"/>
      <c r="DK23" s="211"/>
      <c r="DL23" s="211"/>
      <c r="DM23" s="211"/>
      <c r="DN23" s="211"/>
      <c r="DO23" s="211"/>
      <c r="DP23" s="211"/>
      <c r="DQ23" s="212"/>
      <c r="DR23" s="211"/>
      <c r="DS23" s="211"/>
      <c r="DT23" s="211"/>
      <c r="DU23" s="211"/>
      <c r="DV23" s="211"/>
      <c r="DW23" s="211"/>
      <c r="DX23" s="211"/>
      <c r="DY23" s="169"/>
      <c r="DZ23" s="211"/>
      <c r="EA23" s="211"/>
      <c r="EB23" s="211"/>
      <c r="EC23" s="211"/>
      <c r="ED23" s="211"/>
      <c r="EE23" s="211"/>
      <c r="EF23" s="211"/>
      <c r="EG23" s="211"/>
      <c r="EH23" s="211"/>
      <c r="EI23" s="211"/>
      <c r="EJ23" s="211"/>
      <c r="EK23" s="211"/>
      <c r="EL23" s="211"/>
      <c r="EM23" s="169"/>
      <c r="EN23" s="211"/>
      <c r="EO23" s="217"/>
      <c r="EP23" s="217"/>
      <c r="EQ23" s="217"/>
      <c r="ER23" s="217"/>
      <c r="ES23" s="217"/>
      <c r="ET23" s="217"/>
      <c r="EU23" s="217"/>
      <c r="EV23" s="217"/>
      <c r="EW23" s="217"/>
      <c r="EX23" s="217"/>
      <c r="EY23" s="217"/>
      <c r="EZ23" s="217"/>
      <c r="FA23" s="217"/>
    </row>
    <row r="24" spans="1:157" ht="26.25" customHeight="1">
      <c r="A24" s="154">
        <v>23</v>
      </c>
      <c r="B24" s="219" t="s">
        <v>359</v>
      </c>
      <c r="C24" s="219">
        <v>532</v>
      </c>
      <c r="D24" s="219" t="s">
        <v>140</v>
      </c>
      <c r="E24" s="219" t="s">
        <v>143</v>
      </c>
      <c r="F24" s="219" t="s">
        <v>269</v>
      </c>
      <c r="G24" s="153"/>
      <c r="H24" s="231" t="s">
        <v>417</v>
      </c>
      <c r="I24" s="221">
        <v>3.9014660000000001</v>
      </c>
      <c r="J24" s="219">
        <v>260</v>
      </c>
      <c r="K24" s="153" t="s">
        <v>234</v>
      </c>
      <c r="L24" s="222">
        <v>44502</v>
      </c>
      <c r="M24" s="153" t="s">
        <v>418</v>
      </c>
      <c r="N24" s="223">
        <v>45432</v>
      </c>
      <c r="O24" s="211"/>
      <c r="P24" s="211"/>
      <c r="Q24" s="211"/>
      <c r="R24" s="211"/>
      <c r="S24" s="211"/>
      <c r="T24" s="211"/>
      <c r="U24" s="211"/>
      <c r="V24" s="211"/>
      <c r="W24" s="211"/>
      <c r="X24" s="211"/>
      <c r="Y24" s="213"/>
      <c r="Z24" s="211"/>
      <c r="AA24" s="211"/>
      <c r="AB24" s="211"/>
      <c r="AC24" s="211"/>
      <c r="AD24" s="211"/>
      <c r="AE24" s="211"/>
      <c r="AF24" s="211"/>
      <c r="AG24" s="211"/>
      <c r="AH24" s="211"/>
      <c r="AI24" s="211"/>
      <c r="AJ24" s="211"/>
      <c r="AK24" s="211"/>
      <c r="AL24" s="211"/>
      <c r="AM24" s="211"/>
      <c r="AN24" s="211"/>
      <c r="AO24" s="211"/>
      <c r="AP24" s="211"/>
      <c r="AQ24" s="211"/>
      <c r="AR24" s="211"/>
      <c r="AS24" s="211"/>
      <c r="AT24" s="211"/>
      <c r="AU24" s="211"/>
      <c r="AV24" s="211"/>
      <c r="AW24" s="211"/>
      <c r="AX24" s="211"/>
      <c r="AY24" s="211"/>
      <c r="AZ24" s="211"/>
      <c r="BA24" s="211"/>
      <c r="BB24" s="211"/>
      <c r="BC24" s="211"/>
      <c r="BD24" s="211"/>
      <c r="BE24" s="211"/>
      <c r="BF24" s="211"/>
      <c r="BG24" s="211"/>
      <c r="BH24" s="211"/>
      <c r="BI24" s="211"/>
      <c r="BJ24" s="211"/>
      <c r="BK24" s="211"/>
      <c r="BL24" s="211"/>
      <c r="BM24" s="211"/>
      <c r="BN24" s="211"/>
      <c r="BO24" s="211"/>
      <c r="BP24" s="211"/>
      <c r="BQ24" s="211"/>
      <c r="BR24" s="211"/>
      <c r="BS24" s="211"/>
      <c r="BT24" s="211"/>
      <c r="BU24" s="211"/>
      <c r="BV24" s="211"/>
      <c r="BW24" s="211"/>
      <c r="BX24" s="211"/>
      <c r="BY24" s="211"/>
      <c r="BZ24" s="203"/>
      <c r="CA24" s="211"/>
      <c r="CB24" s="211"/>
      <c r="CC24" s="211"/>
      <c r="CD24" s="211"/>
      <c r="CE24" s="211"/>
      <c r="CF24" s="211"/>
      <c r="CG24" s="211"/>
      <c r="CH24" s="214"/>
      <c r="CI24" s="211"/>
      <c r="CJ24" s="215"/>
      <c r="CK24" s="211"/>
      <c r="CL24" s="169"/>
      <c r="CM24" s="211"/>
      <c r="CN24" s="211"/>
      <c r="CO24" s="169"/>
      <c r="CP24" s="211"/>
      <c r="CQ24" s="211"/>
      <c r="CR24" s="169"/>
      <c r="CS24" s="211"/>
      <c r="CT24" s="211"/>
      <c r="CU24" s="211"/>
      <c r="CV24" s="211"/>
      <c r="CW24" s="211"/>
      <c r="CX24" s="211"/>
      <c r="CY24" s="211"/>
      <c r="CZ24" s="211"/>
      <c r="DA24" s="211"/>
      <c r="DB24" s="216"/>
      <c r="DC24" s="211"/>
      <c r="DD24" s="211"/>
      <c r="DE24" s="216"/>
      <c r="DF24" s="211"/>
      <c r="DG24" s="211"/>
      <c r="DH24" s="211"/>
      <c r="DI24" s="211"/>
      <c r="DJ24" s="211"/>
      <c r="DK24" s="211"/>
      <c r="DL24" s="211"/>
      <c r="DM24" s="211"/>
      <c r="DN24" s="211"/>
      <c r="DO24" s="211"/>
      <c r="DP24" s="211"/>
      <c r="DQ24" s="212"/>
      <c r="DR24" s="211"/>
      <c r="DS24" s="211"/>
      <c r="DT24" s="211"/>
      <c r="DU24" s="211"/>
      <c r="DV24" s="211"/>
      <c r="DW24" s="211"/>
      <c r="DX24" s="211"/>
      <c r="DY24" s="169"/>
      <c r="DZ24" s="211"/>
      <c r="EA24" s="211"/>
      <c r="EB24" s="211"/>
      <c r="EC24" s="211"/>
      <c r="ED24" s="211"/>
      <c r="EE24" s="211"/>
      <c r="EF24" s="211"/>
      <c r="EG24" s="211"/>
      <c r="EH24" s="211"/>
      <c r="EI24" s="211"/>
      <c r="EJ24" s="211"/>
      <c r="EK24" s="211"/>
      <c r="EL24" s="211"/>
      <c r="EM24" s="169"/>
      <c r="EN24" s="211"/>
      <c r="EO24" s="217"/>
      <c r="EP24" s="217"/>
      <c r="EQ24" s="217"/>
      <c r="ER24" s="217"/>
      <c r="ES24" s="217"/>
      <c r="ET24" s="217"/>
      <c r="EU24" s="217"/>
      <c r="EV24" s="217"/>
      <c r="EW24" s="217"/>
      <c r="EX24" s="217"/>
      <c r="EY24" s="217"/>
      <c r="EZ24" s="217"/>
      <c r="FA24" s="217"/>
    </row>
    <row r="25" spans="1:157" ht="26.25" customHeight="1">
      <c r="A25" s="154">
        <v>24</v>
      </c>
      <c r="B25" s="219" t="s">
        <v>359</v>
      </c>
      <c r="C25" s="219">
        <v>583</v>
      </c>
      <c r="D25" s="219" t="s">
        <v>140</v>
      </c>
      <c r="E25" s="219" t="s">
        <v>143</v>
      </c>
      <c r="F25" s="219" t="s">
        <v>193</v>
      </c>
      <c r="G25" s="153"/>
      <c r="H25" s="231" t="s">
        <v>419</v>
      </c>
      <c r="I25" s="221">
        <v>12.723443</v>
      </c>
      <c r="J25" s="219">
        <v>296</v>
      </c>
      <c r="K25" s="153" t="s">
        <v>212</v>
      </c>
      <c r="L25" s="222">
        <v>45293</v>
      </c>
      <c r="M25" s="153" t="s">
        <v>420</v>
      </c>
      <c r="N25" s="223">
        <v>45335</v>
      </c>
      <c r="O25" s="211"/>
      <c r="P25" s="211"/>
      <c r="Q25" s="211"/>
      <c r="R25" s="211"/>
      <c r="S25" s="211"/>
      <c r="T25" s="211"/>
      <c r="U25" s="211"/>
      <c r="V25" s="211"/>
      <c r="W25" s="211"/>
      <c r="X25" s="211"/>
      <c r="Y25" s="213"/>
      <c r="Z25" s="211"/>
      <c r="AA25" s="211"/>
      <c r="AB25" s="211"/>
      <c r="AC25" s="211"/>
      <c r="AD25" s="211"/>
      <c r="AE25" s="211"/>
      <c r="AF25" s="211"/>
      <c r="AG25" s="211"/>
      <c r="AH25" s="211"/>
      <c r="AI25" s="211"/>
      <c r="AJ25" s="211"/>
      <c r="AK25" s="211"/>
      <c r="AL25" s="211"/>
      <c r="AM25" s="211"/>
      <c r="AN25" s="211"/>
      <c r="AO25" s="211"/>
      <c r="AP25" s="211"/>
      <c r="AQ25" s="211"/>
      <c r="AR25" s="211"/>
      <c r="AS25" s="211"/>
      <c r="AT25" s="211"/>
      <c r="AU25" s="211"/>
      <c r="AV25" s="211"/>
      <c r="AW25" s="211"/>
      <c r="AX25" s="211"/>
      <c r="AY25" s="211"/>
      <c r="AZ25" s="211"/>
      <c r="BA25" s="211"/>
      <c r="BB25" s="211"/>
      <c r="BC25" s="211"/>
      <c r="BD25" s="211"/>
      <c r="BE25" s="211"/>
      <c r="BF25" s="211"/>
      <c r="BG25" s="211"/>
      <c r="BH25" s="211"/>
      <c r="BI25" s="211"/>
      <c r="BJ25" s="211"/>
      <c r="BK25" s="211"/>
      <c r="BL25" s="211"/>
      <c r="BM25" s="211"/>
      <c r="BN25" s="211"/>
      <c r="BO25" s="211"/>
      <c r="BP25" s="211"/>
      <c r="BQ25" s="211"/>
      <c r="BR25" s="211"/>
      <c r="BS25" s="211"/>
      <c r="BT25" s="211"/>
      <c r="BU25" s="211"/>
      <c r="BV25" s="211"/>
      <c r="BW25" s="211"/>
      <c r="BX25" s="211"/>
      <c r="BY25" s="211"/>
      <c r="BZ25" s="203"/>
      <c r="CA25" s="211"/>
      <c r="CB25" s="211"/>
      <c r="CC25" s="211"/>
      <c r="CD25" s="211"/>
      <c r="CE25" s="211"/>
      <c r="CF25" s="211"/>
      <c r="CG25" s="211"/>
      <c r="CH25" s="214"/>
      <c r="CI25" s="211"/>
      <c r="CJ25" s="215"/>
      <c r="CK25" s="211"/>
      <c r="CL25" s="169"/>
      <c r="CM25" s="211"/>
      <c r="CN25" s="211"/>
      <c r="CO25" s="169"/>
      <c r="CP25" s="211"/>
      <c r="CQ25" s="211"/>
      <c r="CR25" s="169"/>
      <c r="CS25" s="211"/>
      <c r="CT25" s="211"/>
      <c r="CU25" s="211"/>
      <c r="CV25" s="211"/>
      <c r="CW25" s="211"/>
      <c r="CX25" s="211"/>
      <c r="CY25" s="211"/>
      <c r="CZ25" s="211"/>
      <c r="DA25" s="211"/>
      <c r="DB25" s="216"/>
      <c r="DC25" s="211"/>
      <c r="DD25" s="211"/>
      <c r="DE25" s="216"/>
      <c r="DF25" s="211"/>
      <c r="DG25" s="211"/>
      <c r="DH25" s="211"/>
      <c r="DI25" s="211"/>
      <c r="DJ25" s="211"/>
      <c r="DK25" s="211"/>
      <c r="DL25" s="211"/>
      <c r="DM25" s="211"/>
      <c r="DN25" s="211"/>
      <c r="DO25" s="211"/>
      <c r="DP25" s="211"/>
      <c r="DQ25" s="212"/>
      <c r="DR25" s="211"/>
      <c r="DS25" s="211"/>
      <c r="DT25" s="211"/>
      <c r="DU25" s="211"/>
      <c r="DV25" s="211"/>
      <c r="DW25" s="211"/>
      <c r="DX25" s="211"/>
      <c r="DY25" s="169"/>
      <c r="DZ25" s="211"/>
      <c r="EA25" s="211"/>
      <c r="EB25" s="211"/>
      <c r="EC25" s="211"/>
      <c r="ED25" s="211"/>
      <c r="EE25" s="211"/>
      <c r="EF25" s="211"/>
      <c r="EG25" s="211"/>
      <c r="EH25" s="211"/>
      <c r="EI25" s="211"/>
      <c r="EJ25" s="211"/>
      <c r="EK25" s="211"/>
      <c r="EL25" s="211"/>
      <c r="EM25" s="169"/>
      <c r="EN25" s="211"/>
      <c r="EO25" s="217"/>
      <c r="EP25" s="217"/>
      <c r="EQ25" s="217"/>
      <c r="ER25" s="217"/>
      <c r="ES25" s="217"/>
      <c r="ET25" s="217"/>
      <c r="EU25" s="217"/>
      <c r="EV25" s="217"/>
      <c r="EW25" s="217"/>
      <c r="EX25" s="217"/>
      <c r="EY25" s="217"/>
      <c r="EZ25" s="217"/>
      <c r="FA25" s="217"/>
    </row>
    <row r="26" spans="1:157" ht="26.25" customHeight="1">
      <c r="A26" s="154">
        <v>25</v>
      </c>
      <c r="B26" s="219" t="s">
        <v>359</v>
      </c>
      <c r="C26" s="219">
        <v>352</v>
      </c>
      <c r="D26" s="219" t="s">
        <v>140</v>
      </c>
      <c r="E26" s="219" t="s">
        <v>143</v>
      </c>
      <c r="F26" s="219" t="s">
        <v>265</v>
      </c>
      <c r="G26" s="153" t="s">
        <v>270</v>
      </c>
      <c r="H26" s="231" t="s">
        <v>421</v>
      </c>
      <c r="I26" s="221">
        <v>7.9676270000000002</v>
      </c>
      <c r="J26" s="219">
        <v>314</v>
      </c>
      <c r="K26" s="153" t="s">
        <v>223</v>
      </c>
      <c r="L26" s="222">
        <v>43984</v>
      </c>
      <c r="M26" s="153" t="s">
        <v>422</v>
      </c>
      <c r="N26" s="223">
        <v>45356</v>
      </c>
      <c r="O26" s="211"/>
      <c r="P26" s="211"/>
      <c r="Q26" s="211"/>
      <c r="R26" s="211"/>
      <c r="S26" s="211"/>
      <c r="T26" s="211"/>
      <c r="U26" s="211"/>
      <c r="V26" s="211"/>
      <c r="W26" s="211"/>
      <c r="X26" s="211"/>
      <c r="Y26" s="213"/>
      <c r="Z26" s="211"/>
      <c r="AA26" s="211"/>
      <c r="AB26" s="211"/>
      <c r="AC26" s="211"/>
      <c r="AD26" s="211"/>
      <c r="AE26" s="211"/>
      <c r="AF26" s="211"/>
      <c r="AG26" s="211"/>
      <c r="AH26" s="211"/>
      <c r="AI26" s="211"/>
      <c r="AJ26" s="211"/>
      <c r="AK26" s="211"/>
      <c r="AL26" s="211"/>
      <c r="AM26" s="211"/>
      <c r="AN26" s="211"/>
      <c r="AO26" s="211"/>
      <c r="AP26" s="211"/>
      <c r="AQ26" s="211"/>
      <c r="AR26" s="211"/>
      <c r="AS26" s="211"/>
      <c r="AT26" s="211"/>
      <c r="AU26" s="211"/>
      <c r="AV26" s="211"/>
      <c r="AW26" s="211"/>
      <c r="AX26" s="211"/>
      <c r="AY26" s="211"/>
      <c r="AZ26" s="211"/>
      <c r="BA26" s="211"/>
      <c r="BB26" s="211"/>
      <c r="BC26" s="211"/>
      <c r="BD26" s="211"/>
      <c r="BE26" s="211"/>
      <c r="BF26" s="211"/>
      <c r="BG26" s="211"/>
      <c r="BH26" s="211"/>
      <c r="BI26" s="211"/>
      <c r="BJ26" s="211"/>
      <c r="BK26" s="211"/>
      <c r="BL26" s="211"/>
      <c r="BM26" s="211"/>
      <c r="BN26" s="211"/>
      <c r="BO26" s="211"/>
      <c r="BP26" s="211"/>
      <c r="BQ26" s="211"/>
      <c r="BR26" s="211"/>
      <c r="BS26" s="211"/>
      <c r="BT26" s="211"/>
      <c r="BU26" s="211"/>
      <c r="BV26" s="211"/>
      <c r="BW26" s="211"/>
      <c r="BX26" s="211"/>
      <c r="BY26" s="211"/>
      <c r="BZ26" s="203"/>
      <c r="CA26" s="211"/>
      <c r="CB26" s="211"/>
      <c r="CC26" s="211"/>
      <c r="CD26" s="211"/>
      <c r="CE26" s="211"/>
      <c r="CF26" s="211"/>
      <c r="CG26" s="211"/>
      <c r="CH26" s="214"/>
      <c r="CI26" s="211"/>
      <c r="CJ26" s="215"/>
      <c r="CK26" s="211"/>
      <c r="CL26" s="169"/>
      <c r="CM26" s="211"/>
      <c r="CN26" s="211"/>
      <c r="CO26" s="169"/>
      <c r="CP26" s="211"/>
      <c r="CQ26" s="211"/>
      <c r="CR26" s="169"/>
      <c r="CS26" s="211"/>
      <c r="CT26" s="211"/>
      <c r="CU26" s="211"/>
      <c r="CV26" s="211"/>
      <c r="CW26" s="211"/>
      <c r="CX26" s="211"/>
      <c r="CY26" s="211"/>
      <c r="CZ26" s="211"/>
      <c r="DA26" s="211"/>
      <c r="DB26" s="216"/>
      <c r="DC26" s="211"/>
      <c r="DD26" s="211"/>
      <c r="DE26" s="216"/>
      <c r="DF26" s="211"/>
      <c r="DG26" s="211"/>
      <c r="DH26" s="211"/>
      <c r="DI26" s="211"/>
      <c r="DJ26" s="211"/>
      <c r="DK26" s="211"/>
      <c r="DL26" s="211"/>
      <c r="DM26" s="211"/>
      <c r="DN26" s="211"/>
      <c r="DO26" s="211"/>
      <c r="DP26" s="211"/>
      <c r="DQ26" s="212"/>
      <c r="DR26" s="211"/>
      <c r="DS26" s="211"/>
      <c r="DT26" s="211"/>
      <c r="DU26" s="211"/>
      <c r="DV26" s="211"/>
      <c r="DW26" s="211"/>
      <c r="DX26" s="211"/>
      <c r="DY26" s="169"/>
      <c r="DZ26" s="211"/>
      <c r="EA26" s="211"/>
      <c r="EB26" s="211"/>
      <c r="EC26" s="211"/>
      <c r="ED26" s="211"/>
      <c r="EE26" s="211"/>
      <c r="EF26" s="211"/>
      <c r="EG26" s="211"/>
      <c r="EH26" s="211"/>
      <c r="EI26" s="211"/>
      <c r="EJ26" s="211"/>
      <c r="EK26" s="211"/>
      <c r="EL26" s="211"/>
      <c r="EM26" s="169"/>
      <c r="EN26" s="211"/>
      <c r="EO26" s="217"/>
      <c r="EP26" s="217"/>
      <c r="EQ26" s="217"/>
      <c r="ER26" s="217"/>
      <c r="ES26" s="217"/>
      <c r="ET26" s="217"/>
      <c r="EU26" s="217"/>
      <c r="EV26" s="217"/>
      <c r="EW26" s="217"/>
      <c r="EX26" s="217"/>
      <c r="EY26" s="217"/>
      <c r="EZ26" s="217"/>
      <c r="FA26" s="217"/>
    </row>
    <row r="27" spans="1:157" ht="26.25" customHeight="1">
      <c r="A27" s="154">
        <v>26</v>
      </c>
      <c r="B27" s="219" t="s">
        <v>359</v>
      </c>
      <c r="C27" s="219">
        <v>613</v>
      </c>
      <c r="D27" s="219" t="s">
        <v>140</v>
      </c>
      <c r="E27" s="219" t="s">
        <v>143</v>
      </c>
      <c r="F27" s="219" t="s">
        <v>217</v>
      </c>
      <c r="G27" s="153" t="s">
        <v>215</v>
      </c>
      <c r="H27" s="231" t="s">
        <v>423</v>
      </c>
      <c r="I27" s="221">
        <v>15.736369</v>
      </c>
      <c r="J27" s="219">
        <v>402</v>
      </c>
      <c r="K27" s="153" t="s">
        <v>254</v>
      </c>
      <c r="L27" s="222">
        <v>43980</v>
      </c>
      <c r="M27" s="153" t="s">
        <v>424</v>
      </c>
      <c r="N27" s="223">
        <v>45404</v>
      </c>
      <c r="O27" s="211"/>
      <c r="P27" s="211"/>
      <c r="Q27" s="211"/>
      <c r="R27" s="211"/>
      <c r="S27" s="211"/>
      <c r="T27" s="211"/>
      <c r="U27" s="211"/>
      <c r="V27" s="211"/>
      <c r="W27" s="211"/>
      <c r="X27" s="211"/>
      <c r="Y27" s="213"/>
      <c r="Z27" s="211"/>
      <c r="AA27" s="211"/>
      <c r="AB27" s="211"/>
      <c r="AC27" s="211"/>
      <c r="AD27" s="211"/>
      <c r="AE27" s="211"/>
      <c r="AF27" s="211"/>
      <c r="AG27" s="211"/>
      <c r="AH27" s="211"/>
      <c r="AI27" s="211"/>
      <c r="AJ27" s="211"/>
      <c r="AK27" s="211"/>
      <c r="AL27" s="211"/>
      <c r="AM27" s="211"/>
      <c r="AN27" s="211"/>
      <c r="AO27" s="211"/>
      <c r="AP27" s="211"/>
      <c r="AQ27" s="211"/>
      <c r="AR27" s="211"/>
      <c r="AS27" s="211"/>
      <c r="AT27" s="211"/>
      <c r="AU27" s="211"/>
      <c r="AV27" s="211"/>
      <c r="AW27" s="211"/>
      <c r="AX27" s="211"/>
      <c r="AY27" s="211"/>
      <c r="AZ27" s="211"/>
      <c r="BA27" s="211"/>
      <c r="BB27" s="211"/>
      <c r="BC27" s="211"/>
      <c r="BD27" s="211"/>
      <c r="BE27" s="211"/>
      <c r="BF27" s="211"/>
      <c r="BG27" s="211"/>
      <c r="BH27" s="211"/>
      <c r="BI27" s="211"/>
      <c r="BJ27" s="211"/>
      <c r="BK27" s="211"/>
      <c r="BL27" s="211"/>
      <c r="BM27" s="211"/>
      <c r="BN27" s="211"/>
      <c r="BO27" s="211"/>
      <c r="BP27" s="211"/>
      <c r="BQ27" s="211"/>
      <c r="BR27" s="211"/>
      <c r="BS27" s="211"/>
      <c r="BT27" s="211"/>
      <c r="BU27" s="211"/>
      <c r="BV27" s="211"/>
      <c r="BW27" s="211"/>
      <c r="BX27" s="211"/>
      <c r="BY27" s="211"/>
      <c r="BZ27" s="203"/>
      <c r="CA27" s="211"/>
      <c r="CB27" s="211"/>
      <c r="CC27" s="211"/>
      <c r="CD27" s="211"/>
      <c r="CE27" s="211"/>
      <c r="CF27" s="211"/>
      <c r="CG27" s="211"/>
      <c r="CH27" s="214"/>
      <c r="CI27" s="211"/>
      <c r="CJ27" s="215"/>
      <c r="CK27" s="211"/>
      <c r="CL27" s="169"/>
      <c r="CM27" s="211"/>
      <c r="CN27" s="211"/>
      <c r="CO27" s="169"/>
      <c r="CP27" s="211"/>
      <c r="CQ27" s="211"/>
      <c r="CR27" s="169"/>
      <c r="CS27" s="211"/>
      <c r="CT27" s="211"/>
      <c r="CU27" s="211"/>
      <c r="CV27" s="211"/>
      <c r="CW27" s="211"/>
      <c r="CX27" s="211"/>
      <c r="CY27" s="211"/>
      <c r="CZ27" s="211"/>
      <c r="DA27" s="211"/>
      <c r="DB27" s="216"/>
      <c r="DC27" s="211"/>
      <c r="DD27" s="211"/>
      <c r="DE27" s="216"/>
      <c r="DF27" s="211"/>
      <c r="DG27" s="211"/>
      <c r="DH27" s="211"/>
      <c r="DI27" s="211"/>
      <c r="DJ27" s="211"/>
      <c r="DK27" s="211"/>
      <c r="DL27" s="211"/>
      <c r="DM27" s="211"/>
      <c r="DN27" s="211"/>
      <c r="DO27" s="211"/>
      <c r="DP27" s="211"/>
      <c r="DQ27" s="212"/>
      <c r="DR27" s="211"/>
      <c r="DS27" s="211"/>
      <c r="DT27" s="211"/>
      <c r="DU27" s="211"/>
      <c r="DV27" s="211"/>
      <c r="DW27" s="211"/>
      <c r="DX27" s="211"/>
      <c r="DY27" s="169"/>
      <c r="DZ27" s="211"/>
      <c r="EA27" s="211"/>
      <c r="EB27" s="211"/>
      <c r="EC27" s="211"/>
      <c r="ED27" s="211"/>
      <c r="EE27" s="211"/>
      <c r="EF27" s="211"/>
      <c r="EG27" s="211"/>
      <c r="EH27" s="211"/>
      <c r="EI27" s="211"/>
      <c r="EJ27" s="211"/>
      <c r="EK27" s="211"/>
      <c r="EL27" s="211"/>
      <c r="EM27" s="169"/>
      <c r="EN27" s="211"/>
      <c r="EO27" s="217"/>
      <c r="EP27" s="217"/>
      <c r="EQ27" s="217"/>
      <c r="ER27" s="217"/>
      <c r="ES27" s="217"/>
      <c r="ET27" s="217"/>
      <c r="EU27" s="217"/>
      <c r="EV27" s="217"/>
      <c r="EW27" s="217"/>
      <c r="EX27" s="217"/>
      <c r="EY27" s="217"/>
      <c r="EZ27" s="217"/>
      <c r="FA27" s="217"/>
    </row>
    <row r="28" spans="1:157" ht="26.25" customHeight="1">
      <c r="A28" s="154">
        <v>27</v>
      </c>
      <c r="B28" s="219" t="s">
        <v>359</v>
      </c>
      <c r="C28" s="219">
        <v>574</v>
      </c>
      <c r="D28" s="219" t="s">
        <v>140</v>
      </c>
      <c r="E28" s="219" t="s">
        <v>143</v>
      </c>
      <c r="F28" s="219" t="s">
        <v>269</v>
      </c>
      <c r="G28" s="153" t="s">
        <v>209</v>
      </c>
      <c r="H28" s="231" t="s">
        <v>425</v>
      </c>
      <c r="I28" s="221">
        <v>2.0149159999999999</v>
      </c>
      <c r="J28" s="219">
        <v>76</v>
      </c>
      <c r="K28" s="153" t="s">
        <v>254</v>
      </c>
      <c r="L28" s="222">
        <v>44553</v>
      </c>
      <c r="M28" s="201" t="s">
        <v>426</v>
      </c>
      <c r="N28" s="224">
        <v>45307</v>
      </c>
      <c r="O28" s="211"/>
      <c r="P28" s="211"/>
      <c r="Q28" s="211"/>
      <c r="R28" s="211"/>
      <c r="S28" s="211"/>
      <c r="T28" s="211"/>
      <c r="U28" s="211"/>
      <c r="V28" s="211"/>
      <c r="W28" s="211"/>
      <c r="X28" s="211"/>
      <c r="Y28" s="213"/>
      <c r="Z28" s="211"/>
      <c r="AA28" s="211"/>
      <c r="AB28" s="211"/>
      <c r="AC28" s="211"/>
      <c r="AD28" s="211"/>
      <c r="AE28" s="211"/>
      <c r="AF28" s="211"/>
      <c r="AG28" s="211"/>
      <c r="AH28" s="211"/>
      <c r="AI28" s="211"/>
      <c r="AJ28" s="211"/>
      <c r="AK28" s="211"/>
      <c r="AL28" s="211"/>
      <c r="AM28" s="211"/>
      <c r="AN28" s="211"/>
      <c r="AO28" s="211"/>
      <c r="AP28" s="211"/>
      <c r="AQ28" s="211"/>
      <c r="AR28" s="211"/>
      <c r="AS28" s="211"/>
      <c r="AT28" s="211"/>
      <c r="AU28" s="211"/>
      <c r="AV28" s="211"/>
      <c r="AW28" s="211"/>
      <c r="AX28" s="211"/>
      <c r="AY28" s="211"/>
      <c r="AZ28" s="211"/>
      <c r="BA28" s="211"/>
      <c r="BB28" s="211"/>
      <c r="BC28" s="211"/>
      <c r="BD28" s="211"/>
      <c r="BE28" s="211"/>
      <c r="BF28" s="211"/>
      <c r="BG28" s="211"/>
      <c r="BH28" s="211"/>
      <c r="BI28" s="211"/>
      <c r="BJ28" s="211"/>
      <c r="BK28" s="211"/>
      <c r="BL28" s="211"/>
      <c r="BM28" s="211"/>
      <c r="BN28" s="211"/>
      <c r="BO28" s="211"/>
      <c r="BP28" s="211"/>
      <c r="BQ28" s="211"/>
      <c r="BR28" s="211"/>
      <c r="BS28" s="211"/>
      <c r="BT28" s="211"/>
      <c r="BU28" s="211"/>
      <c r="BV28" s="211"/>
      <c r="BW28" s="211"/>
      <c r="BX28" s="211"/>
      <c r="BY28" s="211"/>
      <c r="BZ28" s="203"/>
      <c r="CA28" s="211"/>
      <c r="CB28" s="211"/>
      <c r="CC28" s="211"/>
      <c r="CD28" s="211"/>
      <c r="CE28" s="211"/>
      <c r="CF28" s="211"/>
      <c r="CG28" s="211"/>
      <c r="CH28" s="214"/>
      <c r="CI28" s="211"/>
      <c r="CJ28" s="215"/>
      <c r="CK28" s="211"/>
      <c r="CL28" s="169"/>
      <c r="CM28" s="211"/>
      <c r="CN28" s="211"/>
      <c r="CO28" s="169"/>
      <c r="CP28" s="211"/>
      <c r="CQ28" s="211"/>
      <c r="CR28" s="169"/>
      <c r="CS28" s="211"/>
      <c r="CT28" s="211"/>
      <c r="CU28" s="211"/>
      <c r="CV28" s="211"/>
      <c r="CW28" s="211"/>
      <c r="CX28" s="211"/>
      <c r="CY28" s="211"/>
      <c r="CZ28" s="211"/>
      <c r="DA28" s="211"/>
      <c r="DB28" s="216"/>
      <c r="DC28" s="211"/>
      <c r="DD28" s="211"/>
      <c r="DE28" s="216"/>
      <c r="DF28" s="211"/>
      <c r="DG28" s="211"/>
      <c r="DH28" s="211"/>
      <c r="DI28" s="211"/>
      <c r="DJ28" s="211"/>
      <c r="DK28" s="211"/>
      <c r="DL28" s="211"/>
      <c r="DM28" s="211"/>
      <c r="DN28" s="211"/>
      <c r="DO28" s="211"/>
      <c r="DP28" s="211"/>
      <c r="DQ28" s="212"/>
      <c r="DR28" s="211"/>
      <c r="DS28" s="211"/>
      <c r="DT28" s="211"/>
      <c r="DU28" s="211"/>
      <c r="DV28" s="211"/>
      <c r="DW28" s="211"/>
      <c r="DX28" s="211"/>
      <c r="DY28" s="169"/>
      <c r="DZ28" s="211"/>
      <c r="EA28" s="211"/>
      <c r="EB28" s="211"/>
      <c r="EC28" s="211"/>
      <c r="ED28" s="211"/>
      <c r="EE28" s="211"/>
      <c r="EF28" s="211"/>
      <c r="EG28" s="211"/>
      <c r="EH28" s="211"/>
      <c r="EI28" s="211"/>
      <c r="EJ28" s="211"/>
      <c r="EK28" s="211"/>
      <c r="EL28" s="211"/>
      <c r="EM28" s="169"/>
      <c r="EN28" s="211"/>
      <c r="EO28" s="217"/>
      <c r="EP28" s="217"/>
      <c r="EQ28" s="217"/>
      <c r="ER28" s="217"/>
      <c r="ES28" s="217"/>
      <c r="ET28" s="217"/>
      <c r="EU28" s="217"/>
      <c r="EV28" s="217"/>
      <c r="EW28" s="217"/>
      <c r="EX28" s="217"/>
      <c r="EY28" s="217"/>
      <c r="EZ28" s="217"/>
      <c r="FA28" s="217"/>
    </row>
    <row r="29" spans="1:157" ht="26.25" customHeight="1">
      <c r="A29" s="154">
        <v>28</v>
      </c>
      <c r="B29" s="219" t="s">
        <v>359</v>
      </c>
      <c r="C29" s="219">
        <v>539</v>
      </c>
      <c r="D29" s="219" t="s">
        <v>140</v>
      </c>
      <c r="E29" s="219" t="s">
        <v>143</v>
      </c>
      <c r="F29" s="219" t="s">
        <v>265</v>
      </c>
      <c r="G29" s="153" t="s">
        <v>270</v>
      </c>
      <c r="H29" s="231" t="s">
        <v>427</v>
      </c>
      <c r="I29" s="221">
        <v>0.94469199999999998</v>
      </c>
      <c r="J29" s="219">
        <v>98</v>
      </c>
      <c r="K29" s="153" t="s">
        <v>223</v>
      </c>
      <c r="L29" s="222">
        <v>43343</v>
      </c>
      <c r="M29" s="153" t="s">
        <v>428</v>
      </c>
      <c r="N29" s="223">
        <v>44672</v>
      </c>
      <c r="O29" s="211"/>
      <c r="P29" s="211"/>
      <c r="Q29" s="211"/>
      <c r="R29" s="211"/>
      <c r="S29" s="211"/>
      <c r="T29" s="211"/>
      <c r="U29" s="211"/>
      <c r="V29" s="211"/>
      <c r="W29" s="211"/>
      <c r="X29" s="211"/>
      <c r="Y29" s="213"/>
      <c r="Z29" s="211"/>
      <c r="AA29" s="211"/>
      <c r="AB29" s="211"/>
      <c r="AC29" s="211"/>
      <c r="AD29" s="211"/>
      <c r="AE29" s="211"/>
      <c r="AF29" s="211"/>
      <c r="AG29" s="211"/>
      <c r="AH29" s="211"/>
      <c r="AI29" s="211"/>
      <c r="AJ29" s="211"/>
      <c r="AK29" s="211"/>
      <c r="AL29" s="211"/>
      <c r="AM29" s="211"/>
      <c r="AN29" s="211"/>
      <c r="AO29" s="211"/>
      <c r="AP29" s="211"/>
      <c r="AQ29" s="211"/>
      <c r="AR29" s="211"/>
      <c r="AS29" s="211"/>
      <c r="AT29" s="211"/>
      <c r="AU29" s="211"/>
      <c r="AV29" s="211"/>
      <c r="AW29" s="211"/>
      <c r="AX29" s="211"/>
      <c r="AY29" s="211"/>
      <c r="AZ29" s="211"/>
      <c r="BA29" s="211"/>
      <c r="BB29" s="211"/>
      <c r="BC29" s="211"/>
      <c r="BD29" s="211"/>
      <c r="BE29" s="211"/>
      <c r="BF29" s="211"/>
      <c r="BG29" s="211"/>
      <c r="BH29" s="211"/>
      <c r="BI29" s="211"/>
      <c r="BJ29" s="211"/>
      <c r="BK29" s="211"/>
      <c r="BL29" s="211"/>
      <c r="BM29" s="211"/>
      <c r="BN29" s="211"/>
      <c r="BO29" s="211"/>
      <c r="BP29" s="211"/>
      <c r="BQ29" s="211"/>
      <c r="BR29" s="211"/>
      <c r="BS29" s="211"/>
      <c r="BT29" s="211"/>
      <c r="BU29" s="211"/>
      <c r="BV29" s="211"/>
      <c r="BW29" s="211"/>
      <c r="BX29" s="211"/>
      <c r="BY29" s="211"/>
      <c r="BZ29" s="203"/>
      <c r="CA29" s="211"/>
      <c r="CB29" s="211"/>
      <c r="CC29" s="211"/>
      <c r="CD29" s="211"/>
      <c r="CE29" s="211"/>
      <c r="CF29" s="211"/>
      <c r="CG29" s="211"/>
      <c r="CH29" s="214"/>
      <c r="CI29" s="211"/>
      <c r="CJ29" s="215"/>
      <c r="CK29" s="211"/>
      <c r="CL29" s="169"/>
      <c r="CM29" s="211"/>
      <c r="CN29" s="211"/>
      <c r="CO29" s="169"/>
      <c r="CP29" s="211"/>
      <c r="CQ29" s="211"/>
      <c r="CR29" s="169"/>
      <c r="CS29" s="211"/>
      <c r="CT29" s="211"/>
      <c r="CU29" s="211"/>
      <c r="CV29" s="211"/>
      <c r="CW29" s="211"/>
      <c r="CX29" s="211"/>
      <c r="CY29" s="211"/>
      <c r="CZ29" s="211"/>
      <c r="DA29" s="211"/>
      <c r="DB29" s="216"/>
      <c r="DC29" s="211"/>
      <c r="DD29" s="211"/>
      <c r="DE29" s="216"/>
      <c r="DF29" s="211"/>
      <c r="DG29" s="211"/>
      <c r="DH29" s="211"/>
      <c r="DI29" s="211"/>
      <c r="DJ29" s="211"/>
      <c r="DK29" s="211"/>
      <c r="DL29" s="211"/>
      <c r="DM29" s="211"/>
      <c r="DN29" s="211"/>
      <c r="DO29" s="211"/>
      <c r="DP29" s="211"/>
      <c r="DQ29" s="212"/>
      <c r="DR29" s="211"/>
      <c r="DS29" s="211"/>
      <c r="DT29" s="211"/>
      <c r="DU29" s="211"/>
      <c r="DV29" s="211"/>
      <c r="DW29" s="211"/>
      <c r="DX29" s="211"/>
      <c r="DY29" s="169"/>
      <c r="DZ29" s="211"/>
      <c r="EA29" s="211"/>
      <c r="EB29" s="211"/>
      <c r="EC29" s="211"/>
      <c r="ED29" s="211"/>
      <c r="EE29" s="211"/>
      <c r="EF29" s="211"/>
      <c r="EG29" s="211"/>
      <c r="EH29" s="211"/>
      <c r="EI29" s="211"/>
      <c r="EJ29" s="211"/>
      <c r="EK29" s="211"/>
      <c r="EL29" s="211"/>
      <c r="EM29" s="169"/>
      <c r="EN29" s="211"/>
      <c r="EO29" s="217"/>
      <c r="EP29" s="217"/>
      <c r="EQ29" s="217"/>
      <c r="ER29" s="217"/>
      <c r="ES29" s="217"/>
      <c r="ET29" s="217"/>
      <c r="EU29" s="217"/>
      <c r="EV29" s="217"/>
      <c r="EW29" s="217"/>
      <c r="EX29" s="217"/>
      <c r="EY29" s="217"/>
      <c r="EZ29" s="217"/>
      <c r="FA29" s="217"/>
    </row>
    <row r="30" spans="1:157" ht="26.25" customHeight="1">
      <c r="A30" s="154">
        <v>29</v>
      </c>
      <c r="B30" s="219" t="s">
        <v>359</v>
      </c>
      <c r="C30" s="219">
        <v>535</v>
      </c>
      <c r="D30" s="219" t="s">
        <v>140</v>
      </c>
      <c r="E30" s="219" t="s">
        <v>143</v>
      </c>
      <c r="F30" s="219" t="s">
        <v>269</v>
      </c>
      <c r="G30" s="153" t="s">
        <v>209</v>
      </c>
      <c r="H30" s="231" t="s">
        <v>429</v>
      </c>
      <c r="I30" s="221">
        <v>7.3528510000000002</v>
      </c>
      <c r="J30" s="219">
        <v>230</v>
      </c>
      <c r="K30" s="153" t="s">
        <v>254</v>
      </c>
      <c r="L30" s="222">
        <v>44921</v>
      </c>
      <c r="M30" s="153" t="s">
        <v>430</v>
      </c>
      <c r="N30" s="223">
        <v>45030</v>
      </c>
      <c r="O30" s="211"/>
      <c r="P30" s="211"/>
      <c r="Q30" s="211"/>
      <c r="R30" s="211"/>
      <c r="S30" s="211"/>
      <c r="T30" s="211"/>
      <c r="U30" s="211"/>
      <c r="V30" s="211"/>
      <c r="W30" s="211"/>
      <c r="X30" s="211"/>
      <c r="Y30" s="213"/>
      <c r="Z30" s="211"/>
      <c r="AA30" s="211"/>
      <c r="AB30" s="211"/>
      <c r="AC30" s="211"/>
      <c r="AD30" s="211"/>
      <c r="AE30" s="211"/>
      <c r="AF30" s="211"/>
      <c r="AG30" s="211"/>
      <c r="AH30" s="211"/>
      <c r="AI30" s="211"/>
      <c r="AJ30" s="211"/>
      <c r="AK30" s="211"/>
      <c r="AL30" s="211"/>
      <c r="AM30" s="211"/>
      <c r="AN30" s="211"/>
      <c r="AO30" s="211"/>
      <c r="AP30" s="211"/>
      <c r="AQ30" s="211"/>
      <c r="AR30" s="211"/>
      <c r="AS30" s="211"/>
      <c r="AT30" s="211"/>
      <c r="AU30" s="211"/>
      <c r="AV30" s="211"/>
      <c r="AW30" s="211"/>
      <c r="AX30" s="211"/>
      <c r="AY30" s="211"/>
      <c r="AZ30" s="211"/>
      <c r="BA30" s="211"/>
      <c r="BB30" s="211"/>
      <c r="BC30" s="211"/>
      <c r="BD30" s="211"/>
      <c r="BE30" s="211"/>
      <c r="BF30" s="211"/>
      <c r="BG30" s="211"/>
      <c r="BH30" s="211"/>
      <c r="BI30" s="211"/>
      <c r="BJ30" s="211"/>
      <c r="BK30" s="211"/>
      <c r="BL30" s="211"/>
      <c r="BM30" s="211"/>
      <c r="BN30" s="211"/>
      <c r="BO30" s="211"/>
      <c r="BP30" s="211"/>
      <c r="BQ30" s="211"/>
      <c r="BR30" s="211"/>
      <c r="BS30" s="211"/>
      <c r="BT30" s="211"/>
      <c r="BU30" s="211"/>
      <c r="BV30" s="211"/>
      <c r="BW30" s="211"/>
      <c r="BX30" s="211"/>
      <c r="BY30" s="211"/>
      <c r="BZ30" s="203"/>
      <c r="CA30" s="211"/>
      <c r="CB30" s="211"/>
      <c r="CC30" s="211"/>
      <c r="CD30" s="211"/>
      <c r="CE30" s="211"/>
      <c r="CF30" s="211"/>
      <c r="CG30" s="211"/>
      <c r="CH30" s="214"/>
      <c r="CI30" s="211"/>
      <c r="CJ30" s="215"/>
      <c r="CK30" s="211"/>
      <c r="CL30" s="169"/>
      <c r="CM30" s="211"/>
      <c r="CN30" s="211"/>
      <c r="CO30" s="169"/>
      <c r="CP30" s="211"/>
      <c r="CQ30" s="211"/>
      <c r="CR30" s="169"/>
      <c r="CS30" s="211"/>
      <c r="CT30" s="211"/>
      <c r="CU30" s="211"/>
      <c r="CV30" s="211"/>
      <c r="CW30" s="211"/>
      <c r="CX30" s="211"/>
      <c r="CY30" s="211"/>
      <c r="CZ30" s="211"/>
      <c r="DA30" s="211"/>
      <c r="DB30" s="216"/>
      <c r="DC30" s="211"/>
      <c r="DD30" s="211"/>
      <c r="DE30" s="216"/>
      <c r="DF30" s="211"/>
      <c r="DG30" s="211"/>
      <c r="DH30" s="211"/>
      <c r="DI30" s="211"/>
      <c r="DJ30" s="211"/>
      <c r="DK30" s="211"/>
      <c r="DL30" s="211"/>
      <c r="DM30" s="211"/>
      <c r="DN30" s="211"/>
      <c r="DO30" s="211"/>
      <c r="DP30" s="211"/>
      <c r="DQ30" s="212"/>
      <c r="DR30" s="211"/>
      <c r="DS30" s="211"/>
      <c r="DT30" s="211"/>
      <c r="DU30" s="211"/>
      <c r="DV30" s="211"/>
      <c r="DW30" s="211"/>
      <c r="DX30" s="211"/>
      <c r="DY30" s="169"/>
      <c r="DZ30" s="211"/>
      <c r="EA30" s="211"/>
      <c r="EB30" s="211"/>
      <c r="EC30" s="211"/>
      <c r="ED30" s="211"/>
      <c r="EE30" s="211"/>
      <c r="EF30" s="211"/>
      <c r="EG30" s="211"/>
      <c r="EH30" s="211"/>
      <c r="EI30" s="211"/>
      <c r="EJ30" s="211"/>
      <c r="EK30" s="211"/>
      <c r="EL30" s="211"/>
      <c r="EM30" s="169"/>
      <c r="EN30" s="211"/>
      <c r="EO30" s="217"/>
      <c r="EP30" s="217"/>
      <c r="EQ30" s="217"/>
      <c r="ER30" s="217"/>
      <c r="ES30" s="217"/>
      <c r="ET30" s="217"/>
      <c r="EU30" s="217"/>
      <c r="EV30" s="217"/>
      <c r="EW30" s="217"/>
      <c r="EX30" s="217"/>
      <c r="EY30" s="217"/>
      <c r="EZ30" s="217"/>
      <c r="FA30" s="217"/>
    </row>
  </sheetData>
  <dataValidations count="3">
    <dataValidation allowBlank="1" showErrorMessage="1" sqref="CH21:CH30 EL21:EL30" xr:uid="{EECCF586-0086-49DE-928C-F7F29728F062}"/>
    <dataValidation type="list" allowBlank="1" showErrorMessage="1" sqref="F2:F8 F10:F20 E21:E30 G2:G30 K21:K30" xr:uid="{FED00F58-3744-4E32-93DC-00B21E2F8106}">
      <formula1>#REF!</formula1>
    </dataValidation>
    <dataValidation type="list" allowBlank="1" showInputMessage="1" showErrorMessage="1" sqref="E2:E20" xr:uid="{39D03A7A-825B-4161-99C3-7B6BA59C487D}">
      <formula1>#REF!</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9CF11-8698-4164-B10A-A4CBE4B15EF9}">
  <dimension ref="A1:O243"/>
  <sheetViews>
    <sheetView workbookViewId="0">
      <pane ySplit="1" topLeftCell="A6" activePane="bottomLeft" state="frozen"/>
      <selection pane="bottomLeft" activeCell="I2" sqref="I2"/>
    </sheetView>
  </sheetViews>
  <sheetFormatPr baseColWidth="10" defaultColWidth="9.140625" defaultRowHeight="19.5" customHeight="1"/>
  <cols>
    <col min="1" max="1" width="9.140625" style="172"/>
    <col min="2" max="2" width="12.42578125" style="172" customWidth="1"/>
    <col min="3" max="3" width="35.140625" style="172" customWidth="1"/>
    <col min="4" max="4" width="24.140625" style="172" customWidth="1"/>
    <col min="5" max="5" width="21.42578125" style="172" customWidth="1"/>
    <col min="6" max="6" width="21.42578125" style="191" customWidth="1"/>
    <col min="7" max="7" width="23.7109375" style="169" customWidth="1"/>
    <col min="8" max="8" width="17" style="172" customWidth="1"/>
    <col min="9" max="9" width="20.140625" style="172" customWidth="1"/>
    <col min="10" max="10" width="12.85546875" style="172" customWidth="1"/>
    <col min="11" max="11" width="23" style="173" customWidth="1"/>
    <col min="12" max="13" width="31.42578125" style="172" bestFit="1" customWidth="1"/>
    <col min="14" max="14" width="31.85546875" style="174" bestFit="1" customWidth="1"/>
    <col min="15" max="15" width="31.42578125" style="173" bestFit="1" customWidth="1"/>
    <col min="16" max="16" width="31.85546875" style="169" bestFit="1" customWidth="1"/>
    <col min="17" max="17" width="31.42578125" style="169" bestFit="1" customWidth="1"/>
    <col min="18" max="18" width="31.85546875" style="169" bestFit="1" customWidth="1"/>
    <col min="19" max="19" width="31.42578125" style="169" bestFit="1" customWidth="1"/>
    <col min="20" max="20" width="31.85546875" style="169" bestFit="1" customWidth="1"/>
    <col min="21" max="21" width="31.42578125" style="169" bestFit="1" customWidth="1"/>
    <col min="22" max="22" width="31.85546875" style="169" bestFit="1" customWidth="1"/>
    <col min="23" max="23" width="31.42578125" style="169" bestFit="1" customWidth="1"/>
    <col min="24" max="24" width="31.85546875" style="169" bestFit="1" customWidth="1"/>
    <col min="25" max="25" width="31.42578125" style="169" bestFit="1" customWidth="1"/>
    <col min="26" max="26" width="31.85546875" style="169" bestFit="1" customWidth="1"/>
    <col min="27" max="27" width="31.42578125" style="169" bestFit="1" customWidth="1"/>
    <col min="28" max="28" width="31.85546875" style="169" bestFit="1" customWidth="1"/>
    <col min="29" max="29" width="31.42578125" style="169" bestFit="1" customWidth="1"/>
    <col min="30" max="30" width="31.85546875" style="169" bestFit="1" customWidth="1"/>
    <col min="31" max="31" width="32.42578125" style="169" bestFit="1" customWidth="1"/>
    <col min="32" max="32" width="31.85546875" style="169" bestFit="1" customWidth="1"/>
    <col min="33" max="33" width="36.7109375" style="169" bestFit="1" customWidth="1"/>
    <col min="34" max="34" width="37" style="169" bestFit="1" customWidth="1"/>
    <col min="35" max="16384" width="9.140625" style="169"/>
  </cols>
  <sheetData>
    <row r="1" spans="1:15" s="76" customFormat="1" ht="19.5" customHeight="1">
      <c r="A1" s="188" t="s">
        <v>431</v>
      </c>
      <c r="B1" s="188" t="s">
        <v>432</v>
      </c>
      <c r="C1" s="188" t="s">
        <v>433</v>
      </c>
      <c r="D1" s="188" t="s">
        <v>356</v>
      </c>
      <c r="E1" s="188" t="s">
        <v>370</v>
      </c>
      <c r="F1" s="189" t="s">
        <v>434</v>
      </c>
      <c r="G1" s="188" t="s">
        <v>435</v>
      </c>
      <c r="H1" s="188" t="s">
        <v>436</v>
      </c>
      <c r="I1" s="188" t="s">
        <v>437</v>
      </c>
      <c r="J1" s="188" t="s">
        <v>438</v>
      </c>
      <c r="K1" s="190" t="s">
        <v>439</v>
      </c>
      <c r="L1" s="192" t="s">
        <v>440</v>
      </c>
      <c r="M1" s="176"/>
      <c r="N1" s="177" t="s">
        <v>441</v>
      </c>
      <c r="O1" s="175"/>
    </row>
    <row r="2" spans="1:15" ht="19.5" customHeight="1">
      <c r="A2" s="178">
        <v>1</v>
      </c>
      <c r="B2" s="178" t="s">
        <v>358</v>
      </c>
      <c r="C2" s="178" t="s">
        <v>267</v>
      </c>
      <c r="D2" s="178" t="s">
        <v>442</v>
      </c>
      <c r="E2" s="178" t="s">
        <v>206</v>
      </c>
      <c r="F2" s="181">
        <v>0</v>
      </c>
      <c r="G2" s="170">
        <v>0</v>
      </c>
      <c r="H2" s="182" t="s">
        <v>301</v>
      </c>
      <c r="I2" s="183" t="s">
        <v>443</v>
      </c>
      <c r="J2" s="178">
        <v>0</v>
      </c>
      <c r="K2" s="167"/>
      <c r="L2" s="170"/>
      <c r="M2" s="174"/>
      <c r="N2" s="174" t="s">
        <v>444</v>
      </c>
      <c r="O2" s="173" t="s">
        <v>445</v>
      </c>
    </row>
    <row r="3" spans="1:15" ht="19.5" customHeight="1">
      <c r="A3" s="178">
        <v>2</v>
      </c>
      <c r="B3" s="178" t="s">
        <v>358</v>
      </c>
      <c r="C3" s="178" t="s">
        <v>267</v>
      </c>
      <c r="D3" s="178" t="s">
        <v>446</v>
      </c>
      <c r="E3" s="178" t="s">
        <v>206</v>
      </c>
      <c r="F3" s="181">
        <v>0</v>
      </c>
      <c r="G3" s="170">
        <v>0</v>
      </c>
      <c r="H3" s="182" t="s">
        <v>301</v>
      </c>
      <c r="I3" s="183" t="s">
        <v>443</v>
      </c>
      <c r="J3" s="178">
        <v>0</v>
      </c>
      <c r="K3" s="167"/>
      <c r="L3" s="170"/>
      <c r="M3" s="174"/>
      <c r="N3" s="174" t="s">
        <v>447</v>
      </c>
      <c r="O3" s="173">
        <v>2025</v>
      </c>
    </row>
    <row r="4" spans="1:15" ht="19.5" customHeight="1">
      <c r="A4" s="178">
        <v>3</v>
      </c>
      <c r="B4" s="178" t="s">
        <v>358</v>
      </c>
      <c r="C4" s="178" t="s">
        <v>267</v>
      </c>
      <c r="D4" s="178" t="s">
        <v>448</v>
      </c>
      <c r="E4" s="178" t="s">
        <v>206</v>
      </c>
      <c r="F4" s="181" t="s">
        <v>449</v>
      </c>
      <c r="G4" s="170">
        <v>0</v>
      </c>
      <c r="H4" s="182" t="s">
        <v>301</v>
      </c>
      <c r="I4" s="183" t="s">
        <v>450</v>
      </c>
      <c r="J4" s="178">
        <v>0</v>
      </c>
      <c r="K4" s="167"/>
      <c r="L4" s="170"/>
      <c r="M4" s="174"/>
      <c r="N4" s="174" t="s">
        <v>451</v>
      </c>
      <c r="O4" s="173">
        <v>2024</v>
      </c>
    </row>
    <row r="5" spans="1:15" ht="19.5" customHeight="1">
      <c r="A5" s="178">
        <v>4</v>
      </c>
      <c r="B5" s="178" t="s">
        <v>358</v>
      </c>
      <c r="C5" s="178" t="s">
        <v>267</v>
      </c>
      <c r="D5" s="178" t="s">
        <v>452</v>
      </c>
      <c r="E5" s="178" t="s">
        <v>206</v>
      </c>
      <c r="F5" s="181" t="s">
        <v>449</v>
      </c>
      <c r="G5" s="170" t="s">
        <v>453</v>
      </c>
      <c r="H5" s="182" t="s">
        <v>301</v>
      </c>
      <c r="I5" s="183" t="s">
        <v>450</v>
      </c>
      <c r="J5" s="178">
        <v>0</v>
      </c>
      <c r="K5" s="167"/>
      <c r="L5" s="170"/>
      <c r="M5" s="174"/>
      <c r="N5" s="174" t="s">
        <v>454</v>
      </c>
    </row>
    <row r="6" spans="1:15" ht="19.5" customHeight="1">
      <c r="A6" s="178">
        <v>5</v>
      </c>
      <c r="B6" s="178" t="s">
        <v>358</v>
      </c>
      <c r="C6" s="178" t="s">
        <v>267</v>
      </c>
      <c r="D6" s="178" t="s">
        <v>455</v>
      </c>
      <c r="E6" s="178" t="s">
        <v>206</v>
      </c>
      <c r="F6" s="181">
        <v>0</v>
      </c>
      <c r="G6" s="170">
        <v>0</v>
      </c>
      <c r="H6" s="182" t="s">
        <v>301</v>
      </c>
      <c r="I6" s="183" t="s">
        <v>443</v>
      </c>
      <c r="J6" s="178">
        <v>0</v>
      </c>
      <c r="K6" s="167"/>
      <c r="L6" s="170"/>
      <c r="M6" s="174"/>
      <c r="N6" s="174" t="s">
        <v>456</v>
      </c>
    </row>
    <row r="7" spans="1:15" ht="19.5" customHeight="1">
      <c r="A7" s="178">
        <v>6</v>
      </c>
      <c r="B7" s="178" t="s">
        <v>358</v>
      </c>
      <c r="C7" s="178" t="s">
        <v>267</v>
      </c>
      <c r="D7" s="178" t="s">
        <v>457</v>
      </c>
      <c r="E7" s="178" t="s">
        <v>206</v>
      </c>
      <c r="F7" s="181" t="s">
        <v>449</v>
      </c>
      <c r="G7" s="170">
        <v>0</v>
      </c>
      <c r="H7" s="182" t="s">
        <v>301</v>
      </c>
      <c r="I7" s="183" t="s">
        <v>450</v>
      </c>
      <c r="J7" s="178">
        <v>0</v>
      </c>
      <c r="K7" s="167"/>
      <c r="L7" s="170"/>
      <c r="M7" s="174"/>
      <c r="N7" s="174" t="s">
        <v>458</v>
      </c>
    </row>
    <row r="8" spans="1:15" ht="19.5" customHeight="1">
      <c r="A8" s="178">
        <v>7</v>
      </c>
      <c r="B8" s="178" t="s">
        <v>358</v>
      </c>
      <c r="C8" s="178" t="s">
        <v>267</v>
      </c>
      <c r="D8" s="178" t="s">
        <v>459</v>
      </c>
      <c r="E8" s="178" t="s">
        <v>206</v>
      </c>
      <c r="F8" s="181">
        <v>0</v>
      </c>
      <c r="G8" s="170">
        <v>0</v>
      </c>
      <c r="H8" s="182" t="s">
        <v>301</v>
      </c>
      <c r="I8" s="183" t="s">
        <v>460</v>
      </c>
      <c r="J8" s="178">
        <v>0</v>
      </c>
      <c r="K8" s="167"/>
      <c r="L8" s="170"/>
      <c r="M8" s="174"/>
    </row>
    <row r="9" spans="1:15" ht="19.5" customHeight="1">
      <c r="A9" s="178">
        <v>8</v>
      </c>
      <c r="B9" s="178" t="s">
        <v>358</v>
      </c>
      <c r="C9" s="178" t="s">
        <v>264</v>
      </c>
      <c r="D9" s="178" t="s">
        <v>461</v>
      </c>
      <c r="E9" s="178" t="s">
        <v>206</v>
      </c>
      <c r="F9" s="181" t="s">
        <v>449</v>
      </c>
      <c r="G9" s="170" t="s">
        <v>462</v>
      </c>
      <c r="H9" s="182" t="s">
        <v>301</v>
      </c>
      <c r="I9" s="183" t="s">
        <v>450</v>
      </c>
      <c r="J9" s="178">
        <v>0</v>
      </c>
      <c r="K9" s="166"/>
      <c r="L9" s="170"/>
      <c r="M9" s="174"/>
    </row>
    <row r="10" spans="1:15" ht="19.5" customHeight="1">
      <c r="A10" s="178">
        <v>9</v>
      </c>
      <c r="B10" s="178" t="s">
        <v>358</v>
      </c>
      <c r="C10" s="178" t="s">
        <v>264</v>
      </c>
      <c r="D10" s="178" t="s">
        <v>463</v>
      </c>
      <c r="E10" s="178" t="s">
        <v>206</v>
      </c>
      <c r="F10" s="181" t="s">
        <v>449</v>
      </c>
      <c r="G10" s="170" t="s">
        <v>464</v>
      </c>
      <c r="H10" s="182" t="s">
        <v>301</v>
      </c>
      <c r="I10" s="183" t="s">
        <v>450</v>
      </c>
      <c r="J10" s="178">
        <v>0</v>
      </c>
      <c r="K10" s="167"/>
      <c r="L10" s="170"/>
      <c r="M10" s="174"/>
    </row>
    <row r="11" spans="1:15" ht="19.5" customHeight="1">
      <c r="A11" s="178">
        <v>10</v>
      </c>
      <c r="B11" s="178" t="s">
        <v>358</v>
      </c>
      <c r="C11" s="178" t="s">
        <v>264</v>
      </c>
      <c r="D11" s="178" t="s">
        <v>465</v>
      </c>
      <c r="E11" s="178" t="s">
        <v>206</v>
      </c>
      <c r="F11" s="181" t="s">
        <v>449</v>
      </c>
      <c r="G11" s="170" t="s">
        <v>453</v>
      </c>
      <c r="H11" s="182" t="s">
        <v>301</v>
      </c>
      <c r="I11" s="183" t="s">
        <v>450</v>
      </c>
      <c r="J11" s="178">
        <v>0</v>
      </c>
      <c r="K11" s="167"/>
      <c r="L11" s="170"/>
      <c r="M11" s="174"/>
    </row>
    <row r="12" spans="1:15" ht="19.5" customHeight="1">
      <c r="A12" s="178">
        <v>11</v>
      </c>
      <c r="B12" s="178" t="s">
        <v>358</v>
      </c>
      <c r="C12" s="178" t="s">
        <v>262</v>
      </c>
      <c r="D12" s="178" t="s">
        <v>466</v>
      </c>
      <c r="E12" s="178" t="s">
        <v>206</v>
      </c>
      <c r="F12" s="181" t="s">
        <v>449</v>
      </c>
      <c r="G12" s="170" t="s">
        <v>453</v>
      </c>
      <c r="H12" s="182" t="s">
        <v>301</v>
      </c>
      <c r="I12" s="183" t="s">
        <v>450</v>
      </c>
      <c r="J12" s="178">
        <v>0</v>
      </c>
      <c r="K12" s="167"/>
      <c r="L12" s="170"/>
      <c r="M12" s="174"/>
    </row>
    <row r="13" spans="1:15" ht="19.5" customHeight="1">
      <c r="A13" s="178">
        <v>12</v>
      </c>
      <c r="B13" s="178" t="s">
        <v>358</v>
      </c>
      <c r="C13" s="178" t="s">
        <v>262</v>
      </c>
      <c r="D13" s="178" t="s">
        <v>467</v>
      </c>
      <c r="E13" s="178" t="s">
        <v>206</v>
      </c>
      <c r="F13" s="181">
        <v>0</v>
      </c>
      <c r="G13" s="170" t="s">
        <v>468</v>
      </c>
      <c r="H13" s="182" t="s">
        <v>278</v>
      </c>
      <c r="I13" s="183" t="s">
        <v>278</v>
      </c>
      <c r="J13" s="178">
        <v>0</v>
      </c>
      <c r="K13" s="167"/>
      <c r="L13" s="170"/>
      <c r="M13" s="174"/>
    </row>
    <row r="14" spans="1:15" ht="19.5" customHeight="1">
      <c r="A14" s="178">
        <v>13</v>
      </c>
      <c r="B14" s="178" t="s">
        <v>358</v>
      </c>
      <c r="C14" s="178" t="s">
        <v>262</v>
      </c>
      <c r="D14" s="178" t="s">
        <v>469</v>
      </c>
      <c r="E14" s="178" t="s">
        <v>206</v>
      </c>
      <c r="F14" s="181" t="s">
        <v>470</v>
      </c>
      <c r="G14" s="170">
        <v>0</v>
      </c>
      <c r="H14" s="182" t="s">
        <v>278</v>
      </c>
      <c r="I14" s="183" t="s">
        <v>278</v>
      </c>
      <c r="J14" s="178">
        <v>0</v>
      </c>
      <c r="K14" s="167"/>
      <c r="L14" s="170"/>
      <c r="M14" s="174"/>
    </row>
    <row r="15" spans="1:15" ht="19.5" customHeight="1">
      <c r="A15" s="178">
        <v>14</v>
      </c>
      <c r="B15" s="178" t="s">
        <v>358</v>
      </c>
      <c r="C15" s="178" t="s">
        <v>262</v>
      </c>
      <c r="D15" s="178" t="s">
        <v>471</v>
      </c>
      <c r="E15" s="178" t="s">
        <v>206</v>
      </c>
      <c r="F15" s="181">
        <v>0</v>
      </c>
      <c r="G15" s="170">
        <v>0</v>
      </c>
      <c r="H15" s="182" t="s">
        <v>297</v>
      </c>
      <c r="I15" s="183" t="s">
        <v>460</v>
      </c>
      <c r="J15" s="178">
        <v>0</v>
      </c>
      <c r="K15" s="167"/>
      <c r="L15" s="170"/>
      <c r="M15" s="174"/>
    </row>
    <row r="16" spans="1:15" ht="19.5" customHeight="1">
      <c r="A16" s="178">
        <v>15</v>
      </c>
      <c r="B16" s="178" t="s">
        <v>358</v>
      </c>
      <c r="C16" s="178" t="s">
        <v>262</v>
      </c>
      <c r="D16" s="178" t="s">
        <v>472</v>
      </c>
      <c r="E16" s="178" t="s">
        <v>206</v>
      </c>
      <c r="F16" s="181">
        <v>0</v>
      </c>
      <c r="G16" s="170">
        <v>0</v>
      </c>
      <c r="H16" s="182" t="s">
        <v>297</v>
      </c>
      <c r="I16" s="183" t="s">
        <v>460</v>
      </c>
      <c r="J16" s="178">
        <v>0</v>
      </c>
      <c r="K16" s="167"/>
      <c r="L16" s="170"/>
      <c r="M16" s="174"/>
    </row>
    <row r="17" spans="1:12" ht="19.5" customHeight="1">
      <c r="A17" s="178">
        <v>16</v>
      </c>
      <c r="B17" s="178" t="s">
        <v>358</v>
      </c>
      <c r="C17" s="178" t="s">
        <v>262</v>
      </c>
      <c r="D17" s="178" t="s">
        <v>473</v>
      </c>
      <c r="E17" s="178" t="s">
        <v>206</v>
      </c>
      <c r="F17" s="181">
        <v>0</v>
      </c>
      <c r="G17" s="170">
        <v>0</v>
      </c>
      <c r="H17" s="182" t="s">
        <v>297</v>
      </c>
      <c r="I17" s="183" t="s">
        <v>460</v>
      </c>
      <c r="J17" s="178">
        <v>0</v>
      </c>
      <c r="K17" s="167"/>
      <c r="L17" s="170"/>
    </row>
    <row r="18" spans="1:12" ht="19.5" customHeight="1">
      <c r="A18" s="178">
        <v>17</v>
      </c>
      <c r="B18" s="178" t="s">
        <v>358</v>
      </c>
      <c r="C18" s="178" t="s">
        <v>262</v>
      </c>
      <c r="D18" s="178" t="s">
        <v>474</v>
      </c>
      <c r="E18" s="178" t="s">
        <v>206</v>
      </c>
      <c r="F18" s="181">
        <v>0</v>
      </c>
      <c r="G18" s="170">
        <v>0</v>
      </c>
      <c r="H18" s="182" t="s">
        <v>278</v>
      </c>
      <c r="I18" s="183" t="s">
        <v>460</v>
      </c>
      <c r="J18" s="178">
        <v>0</v>
      </c>
      <c r="K18" s="167"/>
      <c r="L18" s="170"/>
    </row>
    <row r="19" spans="1:12" ht="19.5" customHeight="1">
      <c r="A19" s="178">
        <v>18</v>
      </c>
      <c r="B19" s="178" t="s">
        <v>358</v>
      </c>
      <c r="C19" s="178" t="s">
        <v>262</v>
      </c>
      <c r="D19" s="178" t="s">
        <v>475</v>
      </c>
      <c r="E19" s="178" t="s">
        <v>206</v>
      </c>
      <c r="F19" s="181">
        <v>0</v>
      </c>
      <c r="G19" s="170">
        <v>0</v>
      </c>
      <c r="H19" s="182" t="s">
        <v>297</v>
      </c>
      <c r="I19" s="183" t="s">
        <v>460</v>
      </c>
      <c r="J19" s="178">
        <v>0</v>
      </c>
      <c r="K19" s="166"/>
      <c r="L19" s="170"/>
    </row>
    <row r="20" spans="1:12" ht="19.5" customHeight="1">
      <c r="A20" s="178">
        <v>19</v>
      </c>
      <c r="B20" s="178" t="s">
        <v>358</v>
      </c>
      <c r="C20" s="178" t="s">
        <v>262</v>
      </c>
      <c r="D20" s="178" t="s">
        <v>476</v>
      </c>
      <c r="E20" s="178" t="s">
        <v>206</v>
      </c>
      <c r="F20" s="181">
        <v>0</v>
      </c>
      <c r="G20" s="170">
        <v>0</v>
      </c>
      <c r="H20" s="182" t="s">
        <v>297</v>
      </c>
      <c r="I20" s="183" t="s">
        <v>460</v>
      </c>
      <c r="J20" s="178">
        <v>0</v>
      </c>
      <c r="K20" s="167"/>
      <c r="L20" s="170"/>
    </row>
    <row r="21" spans="1:12" ht="19.5" customHeight="1">
      <c r="A21" s="178">
        <v>20</v>
      </c>
      <c r="B21" s="178" t="s">
        <v>358</v>
      </c>
      <c r="C21" s="178" t="s">
        <v>262</v>
      </c>
      <c r="D21" s="178" t="s">
        <v>477</v>
      </c>
      <c r="E21" s="178" t="s">
        <v>206</v>
      </c>
      <c r="F21" s="181">
        <v>0</v>
      </c>
      <c r="G21" s="170">
        <v>0</v>
      </c>
      <c r="H21" s="182" t="s">
        <v>297</v>
      </c>
      <c r="I21" s="183" t="s">
        <v>460</v>
      </c>
      <c r="J21" s="178">
        <v>0</v>
      </c>
      <c r="K21" s="167"/>
      <c r="L21" s="170"/>
    </row>
    <row r="22" spans="1:12" ht="19.5" customHeight="1">
      <c r="A22" s="178">
        <v>21</v>
      </c>
      <c r="B22" s="178" t="s">
        <v>358</v>
      </c>
      <c r="C22" s="178" t="s">
        <v>257</v>
      </c>
      <c r="D22" s="178" t="s">
        <v>478</v>
      </c>
      <c r="E22" s="178" t="s">
        <v>206</v>
      </c>
      <c r="F22" s="181" t="s">
        <v>449</v>
      </c>
      <c r="G22" s="170">
        <v>0</v>
      </c>
      <c r="H22" s="182" t="s">
        <v>301</v>
      </c>
      <c r="I22" s="183" t="s">
        <v>450</v>
      </c>
      <c r="J22" s="178">
        <v>0</v>
      </c>
      <c r="K22" s="167"/>
      <c r="L22" s="170"/>
    </row>
    <row r="23" spans="1:12" ht="19.5" customHeight="1">
      <c r="A23" s="178">
        <v>22</v>
      </c>
      <c r="B23" s="178" t="s">
        <v>358</v>
      </c>
      <c r="C23" s="178" t="s">
        <v>257</v>
      </c>
      <c r="D23" s="178" t="s">
        <v>479</v>
      </c>
      <c r="E23" s="178" t="s">
        <v>206</v>
      </c>
      <c r="F23" s="181" t="s">
        <v>449</v>
      </c>
      <c r="G23" s="170">
        <v>0</v>
      </c>
      <c r="H23" s="182" t="s">
        <v>301</v>
      </c>
      <c r="I23" s="183" t="s">
        <v>450</v>
      </c>
      <c r="J23" s="178">
        <v>0</v>
      </c>
      <c r="K23" s="167"/>
      <c r="L23" s="170"/>
    </row>
    <row r="24" spans="1:12" ht="19.5" customHeight="1">
      <c r="A24" s="178">
        <v>23</v>
      </c>
      <c r="B24" s="178" t="s">
        <v>358</v>
      </c>
      <c r="C24" s="178" t="s">
        <v>257</v>
      </c>
      <c r="D24" s="178" t="s">
        <v>480</v>
      </c>
      <c r="E24" s="178" t="s">
        <v>206</v>
      </c>
      <c r="F24" s="181" t="s">
        <v>449</v>
      </c>
      <c r="G24" s="170">
        <v>0</v>
      </c>
      <c r="H24" s="182" t="s">
        <v>301</v>
      </c>
      <c r="I24" s="183" t="s">
        <v>450</v>
      </c>
      <c r="J24" s="178">
        <v>0</v>
      </c>
      <c r="K24" s="167"/>
      <c r="L24" s="170"/>
    </row>
    <row r="25" spans="1:12" ht="19.5" customHeight="1">
      <c r="A25" s="178">
        <v>24</v>
      </c>
      <c r="B25" s="178" t="s">
        <v>358</v>
      </c>
      <c r="C25" s="178" t="s">
        <v>257</v>
      </c>
      <c r="D25" s="178" t="s">
        <v>481</v>
      </c>
      <c r="E25" s="178" t="s">
        <v>206</v>
      </c>
      <c r="F25" s="181" t="s">
        <v>449</v>
      </c>
      <c r="G25" s="170">
        <v>0</v>
      </c>
      <c r="H25" s="182" t="s">
        <v>301</v>
      </c>
      <c r="I25" s="183" t="s">
        <v>450</v>
      </c>
      <c r="J25" s="178">
        <v>0</v>
      </c>
      <c r="K25" s="167"/>
      <c r="L25" s="170"/>
    </row>
    <row r="26" spans="1:12" ht="19.5" customHeight="1">
      <c r="A26" s="178">
        <v>25</v>
      </c>
      <c r="B26" s="178" t="s">
        <v>358</v>
      </c>
      <c r="C26" s="178" t="s">
        <v>257</v>
      </c>
      <c r="D26" s="178" t="s">
        <v>482</v>
      </c>
      <c r="E26" s="178" t="s">
        <v>198</v>
      </c>
      <c r="F26" s="181" t="s">
        <v>483</v>
      </c>
      <c r="G26" s="170" t="s">
        <v>484</v>
      </c>
      <c r="H26" s="182" t="s">
        <v>297</v>
      </c>
      <c r="I26" s="183" t="s">
        <v>460</v>
      </c>
      <c r="J26" s="178">
        <v>0</v>
      </c>
      <c r="K26" s="167"/>
      <c r="L26" s="170"/>
    </row>
    <row r="27" spans="1:12" ht="19.5" customHeight="1">
      <c r="A27" s="178">
        <v>26</v>
      </c>
      <c r="B27" s="178" t="s">
        <v>358</v>
      </c>
      <c r="C27" s="178" t="s">
        <v>257</v>
      </c>
      <c r="D27" s="178" t="s">
        <v>485</v>
      </c>
      <c r="E27" s="178" t="s">
        <v>206</v>
      </c>
      <c r="F27" s="181" t="s">
        <v>449</v>
      </c>
      <c r="G27" s="170">
        <v>0</v>
      </c>
      <c r="H27" s="182" t="s">
        <v>297</v>
      </c>
      <c r="I27" s="183" t="s">
        <v>450</v>
      </c>
      <c r="J27" s="178">
        <v>0</v>
      </c>
      <c r="K27" s="166"/>
      <c r="L27" s="170"/>
    </row>
    <row r="28" spans="1:12" ht="19.5" customHeight="1">
      <c r="A28" s="178">
        <v>27</v>
      </c>
      <c r="B28" s="178" t="s">
        <v>358</v>
      </c>
      <c r="C28" s="178" t="s">
        <v>257</v>
      </c>
      <c r="D28" s="178" t="s">
        <v>486</v>
      </c>
      <c r="E28" s="178">
        <v>0</v>
      </c>
      <c r="F28" s="181" t="s">
        <v>487</v>
      </c>
      <c r="G28" s="170" t="s">
        <v>488</v>
      </c>
      <c r="H28" s="182" t="s">
        <v>278</v>
      </c>
      <c r="I28" s="183" t="s">
        <v>460</v>
      </c>
      <c r="J28" s="178" t="s">
        <v>344</v>
      </c>
      <c r="K28" s="165"/>
      <c r="L28" s="170"/>
    </row>
    <row r="29" spans="1:12" ht="19.5" customHeight="1">
      <c r="A29" s="178">
        <v>28</v>
      </c>
      <c r="B29" s="178" t="s">
        <v>358</v>
      </c>
      <c r="C29" s="178" t="s">
        <v>257</v>
      </c>
      <c r="D29" s="178" t="s">
        <v>489</v>
      </c>
      <c r="E29" s="178" t="s">
        <v>191</v>
      </c>
      <c r="F29" s="181" t="s">
        <v>490</v>
      </c>
      <c r="G29" s="170" t="s">
        <v>491</v>
      </c>
      <c r="H29" s="182" t="s">
        <v>286</v>
      </c>
      <c r="I29" s="183" t="s">
        <v>278</v>
      </c>
      <c r="J29" s="178">
        <v>0</v>
      </c>
      <c r="K29" s="167"/>
      <c r="L29" s="170"/>
    </row>
    <row r="30" spans="1:12" ht="19.5" customHeight="1">
      <c r="A30" s="178">
        <v>29</v>
      </c>
      <c r="B30" s="178" t="s">
        <v>358</v>
      </c>
      <c r="C30" s="178" t="s">
        <v>257</v>
      </c>
      <c r="D30" s="178" t="s">
        <v>492</v>
      </c>
      <c r="E30" s="178" t="s">
        <v>191</v>
      </c>
      <c r="F30" s="181" t="s">
        <v>470</v>
      </c>
      <c r="G30" s="170" t="s">
        <v>491</v>
      </c>
      <c r="H30" s="182" t="s">
        <v>286</v>
      </c>
      <c r="I30" s="183" t="s">
        <v>278</v>
      </c>
      <c r="J30" s="178">
        <v>0</v>
      </c>
      <c r="K30" s="167"/>
      <c r="L30" s="170"/>
    </row>
    <row r="31" spans="1:12" ht="19.5" customHeight="1">
      <c r="A31" s="178">
        <v>30</v>
      </c>
      <c r="B31" s="178" t="s">
        <v>358</v>
      </c>
      <c r="C31" s="178" t="s">
        <v>251</v>
      </c>
      <c r="D31" s="178" t="s">
        <v>376</v>
      </c>
      <c r="E31" s="178" t="s">
        <v>231</v>
      </c>
      <c r="F31" s="181" t="s">
        <v>493</v>
      </c>
      <c r="G31" s="170">
        <v>0</v>
      </c>
      <c r="H31" s="182" t="s">
        <v>297</v>
      </c>
      <c r="I31" s="183" t="s">
        <v>460</v>
      </c>
      <c r="J31" s="178" t="s">
        <v>307</v>
      </c>
      <c r="K31" s="164" t="s">
        <v>494</v>
      </c>
      <c r="L31" s="170"/>
    </row>
    <row r="32" spans="1:12" ht="19.5" customHeight="1">
      <c r="A32" s="178">
        <v>31</v>
      </c>
      <c r="B32" s="178" t="s">
        <v>358</v>
      </c>
      <c r="C32" s="178" t="s">
        <v>251</v>
      </c>
      <c r="D32" s="178" t="s">
        <v>378</v>
      </c>
      <c r="E32" s="178" t="s">
        <v>205</v>
      </c>
      <c r="F32" s="181" t="s">
        <v>495</v>
      </c>
      <c r="G32" s="170" t="s">
        <v>491</v>
      </c>
      <c r="H32" s="182" t="s">
        <v>297</v>
      </c>
      <c r="I32" s="183" t="s">
        <v>460</v>
      </c>
      <c r="J32" s="178" t="s">
        <v>313</v>
      </c>
      <c r="K32" s="167"/>
      <c r="L32" s="170"/>
    </row>
    <row r="33" spans="1:12" ht="19.5" customHeight="1">
      <c r="A33" s="178">
        <v>32</v>
      </c>
      <c r="B33" s="178" t="s">
        <v>358</v>
      </c>
      <c r="C33" s="178" t="s">
        <v>251</v>
      </c>
      <c r="D33" s="178" t="s">
        <v>380</v>
      </c>
      <c r="E33" s="178" t="s">
        <v>205</v>
      </c>
      <c r="F33" s="181" t="s">
        <v>496</v>
      </c>
      <c r="G33" s="170" t="s">
        <v>491</v>
      </c>
      <c r="H33" s="182" t="s">
        <v>297</v>
      </c>
      <c r="I33" s="183" t="s">
        <v>278</v>
      </c>
      <c r="J33" s="178" t="s">
        <v>313</v>
      </c>
      <c r="K33" s="166"/>
      <c r="L33" s="170"/>
    </row>
    <row r="34" spans="1:12" ht="19.5" customHeight="1">
      <c r="A34" s="178">
        <v>33</v>
      </c>
      <c r="B34" s="178" t="s">
        <v>358</v>
      </c>
      <c r="C34" s="178" t="s">
        <v>251</v>
      </c>
      <c r="D34" s="178" t="s">
        <v>382</v>
      </c>
      <c r="E34" s="178" t="s">
        <v>205</v>
      </c>
      <c r="F34" s="181" t="s">
        <v>497</v>
      </c>
      <c r="G34" s="170">
        <v>0</v>
      </c>
      <c r="H34" s="182" t="s">
        <v>297</v>
      </c>
      <c r="I34" s="183" t="s">
        <v>460</v>
      </c>
      <c r="J34" s="178" t="s">
        <v>313</v>
      </c>
      <c r="K34" s="167"/>
      <c r="L34" s="170"/>
    </row>
    <row r="35" spans="1:12" ht="19.5" customHeight="1">
      <c r="A35" s="178">
        <v>34</v>
      </c>
      <c r="B35" s="178" t="s">
        <v>358</v>
      </c>
      <c r="C35" s="178" t="s">
        <v>251</v>
      </c>
      <c r="D35" s="178" t="s">
        <v>384</v>
      </c>
      <c r="E35" s="178" t="s">
        <v>205</v>
      </c>
      <c r="F35" s="181" t="s">
        <v>498</v>
      </c>
      <c r="G35" s="170" t="s">
        <v>499</v>
      </c>
      <c r="H35" s="182" t="s">
        <v>297</v>
      </c>
      <c r="I35" s="183">
        <v>0</v>
      </c>
      <c r="J35" s="178" t="s">
        <v>342</v>
      </c>
      <c r="K35" s="165"/>
      <c r="L35" s="170"/>
    </row>
    <row r="36" spans="1:12" ht="19.5" customHeight="1">
      <c r="A36" s="178">
        <v>35</v>
      </c>
      <c r="B36" s="178" t="s">
        <v>358</v>
      </c>
      <c r="C36" s="178" t="s">
        <v>251</v>
      </c>
      <c r="D36" s="178" t="s">
        <v>386</v>
      </c>
      <c r="E36" s="178" t="s">
        <v>205</v>
      </c>
      <c r="F36" s="181" t="s">
        <v>500</v>
      </c>
      <c r="G36" s="170">
        <v>0</v>
      </c>
      <c r="H36" s="182" t="s">
        <v>297</v>
      </c>
      <c r="I36" s="183" t="s">
        <v>278</v>
      </c>
      <c r="J36" s="178" t="s">
        <v>313</v>
      </c>
      <c r="K36" s="167"/>
      <c r="L36" s="170"/>
    </row>
    <row r="37" spans="1:12" ht="19.5" customHeight="1">
      <c r="A37" s="178">
        <v>36</v>
      </c>
      <c r="B37" s="178" t="s">
        <v>358</v>
      </c>
      <c r="C37" s="178" t="s">
        <v>251</v>
      </c>
      <c r="D37" s="178" t="s">
        <v>388</v>
      </c>
      <c r="E37" s="178" t="s">
        <v>242</v>
      </c>
      <c r="F37" s="181" t="s">
        <v>501</v>
      </c>
      <c r="G37" s="170">
        <v>0</v>
      </c>
      <c r="H37" s="182" t="s">
        <v>297</v>
      </c>
      <c r="I37" s="183">
        <v>0</v>
      </c>
      <c r="J37" s="178" t="s">
        <v>307</v>
      </c>
      <c r="K37" s="184" t="s">
        <v>502</v>
      </c>
      <c r="L37" s="170"/>
    </row>
    <row r="38" spans="1:12" ht="19.5" customHeight="1">
      <c r="A38" s="178">
        <v>37</v>
      </c>
      <c r="B38" s="178" t="s">
        <v>358</v>
      </c>
      <c r="C38" s="178" t="s">
        <v>251</v>
      </c>
      <c r="D38" s="178" t="s">
        <v>391</v>
      </c>
      <c r="E38" s="178" t="s">
        <v>242</v>
      </c>
      <c r="F38" s="181" t="s">
        <v>503</v>
      </c>
      <c r="G38" s="170">
        <v>0</v>
      </c>
      <c r="H38" s="182" t="s">
        <v>297</v>
      </c>
      <c r="I38" s="183">
        <v>0</v>
      </c>
      <c r="J38" s="178" t="s">
        <v>307</v>
      </c>
      <c r="K38" s="184" t="s">
        <v>504</v>
      </c>
      <c r="L38" s="170"/>
    </row>
    <row r="39" spans="1:12" ht="19.5" customHeight="1">
      <c r="A39" s="178">
        <v>38</v>
      </c>
      <c r="B39" s="178" t="s">
        <v>358</v>
      </c>
      <c r="C39" s="178" t="s">
        <v>251</v>
      </c>
      <c r="D39" s="178" t="s">
        <v>393</v>
      </c>
      <c r="E39" s="178" t="s">
        <v>242</v>
      </c>
      <c r="F39" s="181" t="s">
        <v>505</v>
      </c>
      <c r="G39" s="170" t="s">
        <v>506</v>
      </c>
      <c r="H39" s="182" t="s">
        <v>297</v>
      </c>
      <c r="I39" s="183" t="s">
        <v>460</v>
      </c>
      <c r="J39" s="178" t="s">
        <v>307</v>
      </c>
      <c r="K39" s="184" t="s">
        <v>507</v>
      </c>
      <c r="L39" s="170"/>
    </row>
    <row r="40" spans="1:12" ht="19.5" customHeight="1">
      <c r="A40" s="178">
        <v>39</v>
      </c>
      <c r="B40" s="178" t="s">
        <v>358</v>
      </c>
      <c r="C40" s="178" t="s">
        <v>251</v>
      </c>
      <c r="D40" s="178" t="s">
        <v>395</v>
      </c>
      <c r="E40" s="178" t="s">
        <v>242</v>
      </c>
      <c r="F40" s="181" t="s">
        <v>508</v>
      </c>
      <c r="G40" s="170" t="s">
        <v>509</v>
      </c>
      <c r="H40" s="182" t="s">
        <v>297</v>
      </c>
      <c r="I40" s="183" t="s">
        <v>460</v>
      </c>
      <c r="J40" s="178" t="s">
        <v>307</v>
      </c>
      <c r="K40" s="184" t="s">
        <v>510</v>
      </c>
      <c r="L40" s="170"/>
    </row>
    <row r="41" spans="1:12" ht="19.5" customHeight="1">
      <c r="A41" s="178">
        <v>40</v>
      </c>
      <c r="B41" s="178" t="s">
        <v>358</v>
      </c>
      <c r="C41" s="178" t="s">
        <v>251</v>
      </c>
      <c r="D41" s="178" t="s">
        <v>397</v>
      </c>
      <c r="E41" s="178" t="s">
        <v>242</v>
      </c>
      <c r="F41" s="181" t="s">
        <v>508</v>
      </c>
      <c r="G41" s="170" t="s">
        <v>509</v>
      </c>
      <c r="H41" s="182" t="s">
        <v>297</v>
      </c>
      <c r="I41" s="183" t="s">
        <v>460</v>
      </c>
      <c r="J41" s="178" t="s">
        <v>307</v>
      </c>
      <c r="K41" s="184" t="s">
        <v>511</v>
      </c>
      <c r="L41" s="170"/>
    </row>
    <row r="42" spans="1:12" ht="19.5" customHeight="1">
      <c r="A42" s="178">
        <v>41</v>
      </c>
      <c r="B42" s="178" t="s">
        <v>358</v>
      </c>
      <c r="C42" s="178" t="s">
        <v>251</v>
      </c>
      <c r="D42" s="178" t="s">
        <v>399</v>
      </c>
      <c r="E42" s="178" t="s">
        <v>242</v>
      </c>
      <c r="F42" s="181" t="s">
        <v>512</v>
      </c>
      <c r="G42" s="170">
        <v>0</v>
      </c>
      <c r="H42" s="182" t="s">
        <v>297</v>
      </c>
      <c r="I42" s="183" t="s">
        <v>460</v>
      </c>
      <c r="J42" s="178" t="s">
        <v>307</v>
      </c>
      <c r="K42" s="184" t="s">
        <v>513</v>
      </c>
      <c r="L42" s="170"/>
    </row>
    <row r="43" spans="1:12" ht="19.5" customHeight="1">
      <c r="A43" s="178">
        <v>42</v>
      </c>
      <c r="B43" s="178" t="s">
        <v>358</v>
      </c>
      <c r="C43" s="178" t="s">
        <v>251</v>
      </c>
      <c r="D43" s="178" t="s">
        <v>401</v>
      </c>
      <c r="E43" s="178" t="s">
        <v>198</v>
      </c>
      <c r="F43" s="181">
        <v>0</v>
      </c>
      <c r="G43" s="170">
        <v>0</v>
      </c>
      <c r="H43" s="182" t="s">
        <v>297</v>
      </c>
      <c r="I43" s="183" t="s">
        <v>460</v>
      </c>
      <c r="J43" s="178">
        <v>0</v>
      </c>
      <c r="K43" s="166"/>
      <c r="L43" s="170"/>
    </row>
    <row r="44" spans="1:12" ht="19.5" customHeight="1">
      <c r="A44" s="178">
        <v>43</v>
      </c>
      <c r="B44" s="178" t="s">
        <v>358</v>
      </c>
      <c r="C44" s="178" t="s">
        <v>251</v>
      </c>
      <c r="D44" s="178" t="s">
        <v>403</v>
      </c>
      <c r="E44" s="178" t="s">
        <v>198</v>
      </c>
      <c r="F44" s="181" t="s">
        <v>514</v>
      </c>
      <c r="G44" s="170">
        <v>0</v>
      </c>
      <c r="H44" s="182" t="s">
        <v>297</v>
      </c>
      <c r="I44" s="183" t="s">
        <v>460</v>
      </c>
      <c r="J44" s="178">
        <v>0</v>
      </c>
      <c r="K44" s="166"/>
      <c r="L44" s="170"/>
    </row>
    <row r="45" spans="1:12" ht="19.5" customHeight="1">
      <c r="A45" s="178">
        <v>44</v>
      </c>
      <c r="B45" s="178" t="s">
        <v>358</v>
      </c>
      <c r="C45" s="178" t="s">
        <v>251</v>
      </c>
      <c r="D45" s="178" t="s">
        <v>405</v>
      </c>
      <c r="E45" s="178" t="s">
        <v>198</v>
      </c>
      <c r="F45" s="181">
        <v>0</v>
      </c>
      <c r="G45" s="170">
        <v>0</v>
      </c>
      <c r="H45" s="182" t="s">
        <v>297</v>
      </c>
      <c r="I45" s="183" t="s">
        <v>278</v>
      </c>
      <c r="J45" s="178">
        <v>0</v>
      </c>
      <c r="K45" s="167"/>
      <c r="L45" s="170"/>
    </row>
    <row r="46" spans="1:12" ht="19.5" customHeight="1">
      <c r="A46" s="178">
        <v>45</v>
      </c>
      <c r="B46" s="178" t="s">
        <v>358</v>
      </c>
      <c r="C46" s="178" t="s">
        <v>246</v>
      </c>
      <c r="D46" s="178" t="s">
        <v>515</v>
      </c>
      <c r="E46" s="178" t="s">
        <v>231</v>
      </c>
      <c r="F46" s="181" t="s">
        <v>516</v>
      </c>
      <c r="G46" s="170">
        <v>0</v>
      </c>
      <c r="H46" s="182" t="s">
        <v>273</v>
      </c>
      <c r="I46" s="183">
        <v>0</v>
      </c>
      <c r="J46" s="178" t="s">
        <v>313</v>
      </c>
      <c r="K46" s="167"/>
      <c r="L46" s="170"/>
    </row>
    <row r="47" spans="1:12" ht="19.5" customHeight="1">
      <c r="A47" s="178">
        <v>46</v>
      </c>
      <c r="B47" s="178" t="s">
        <v>358</v>
      </c>
      <c r="C47" s="178" t="s">
        <v>246</v>
      </c>
      <c r="D47" s="178" t="s">
        <v>517</v>
      </c>
      <c r="E47" s="178" t="s">
        <v>244</v>
      </c>
      <c r="F47" s="181" t="s">
        <v>518</v>
      </c>
      <c r="G47" s="170">
        <v>0</v>
      </c>
      <c r="H47" s="182" t="s">
        <v>277</v>
      </c>
      <c r="I47" s="183">
        <v>0</v>
      </c>
      <c r="J47" s="178" t="s">
        <v>313</v>
      </c>
      <c r="K47" s="165"/>
      <c r="L47" s="170"/>
    </row>
    <row r="48" spans="1:12" ht="19.5" customHeight="1">
      <c r="A48" s="178">
        <v>47</v>
      </c>
      <c r="B48" s="178" t="s">
        <v>358</v>
      </c>
      <c r="C48" s="178" t="s">
        <v>246</v>
      </c>
      <c r="D48" s="178" t="s">
        <v>409</v>
      </c>
      <c r="E48" s="178" t="s">
        <v>244</v>
      </c>
      <c r="F48" s="181" t="s">
        <v>519</v>
      </c>
      <c r="G48" s="170">
        <v>0</v>
      </c>
      <c r="H48" s="182" t="s">
        <v>277</v>
      </c>
      <c r="I48" s="183">
        <v>0</v>
      </c>
      <c r="J48" s="178" t="s">
        <v>344</v>
      </c>
      <c r="K48" s="165"/>
      <c r="L48" s="170"/>
    </row>
    <row r="49" spans="1:12" ht="19.5" customHeight="1">
      <c r="A49" s="178">
        <v>48</v>
      </c>
      <c r="B49" s="178" t="s">
        <v>358</v>
      </c>
      <c r="C49" s="178" t="s">
        <v>246</v>
      </c>
      <c r="D49" s="178" t="s">
        <v>520</v>
      </c>
      <c r="E49" s="178" t="s">
        <v>242</v>
      </c>
      <c r="F49" s="181" t="s">
        <v>521</v>
      </c>
      <c r="G49" s="170">
        <v>0</v>
      </c>
      <c r="H49" s="182" t="s">
        <v>277</v>
      </c>
      <c r="I49" s="183">
        <v>0</v>
      </c>
      <c r="J49" s="178" t="s">
        <v>307</v>
      </c>
      <c r="K49" s="184" t="s">
        <v>522</v>
      </c>
      <c r="L49" s="170"/>
    </row>
    <row r="50" spans="1:12" ht="19.5" customHeight="1">
      <c r="A50" s="178">
        <v>49</v>
      </c>
      <c r="B50" s="178" t="s">
        <v>358</v>
      </c>
      <c r="C50" s="178" t="s">
        <v>246</v>
      </c>
      <c r="D50" s="178" t="s">
        <v>523</v>
      </c>
      <c r="E50" s="178" t="s">
        <v>191</v>
      </c>
      <c r="F50" s="181" t="s">
        <v>524</v>
      </c>
      <c r="G50" s="170" t="s">
        <v>525</v>
      </c>
      <c r="H50" s="182" t="s">
        <v>277</v>
      </c>
      <c r="I50" s="183">
        <v>0</v>
      </c>
      <c r="J50" s="178">
        <v>0</v>
      </c>
      <c r="K50" s="167"/>
      <c r="L50" s="170"/>
    </row>
    <row r="51" spans="1:12" ht="19.5" customHeight="1">
      <c r="A51" s="178">
        <v>50</v>
      </c>
      <c r="B51" s="178" t="s">
        <v>358</v>
      </c>
      <c r="C51" s="178" t="s">
        <v>246</v>
      </c>
      <c r="D51" s="178" t="s">
        <v>526</v>
      </c>
      <c r="E51" s="178" t="s">
        <v>231</v>
      </c>
      <c r="F51" s="181" t="s">
        <v>527</v>
      </c>
      <c r="G51" s="170">
        <v>0</v>
      </c>
      <c r="H51" s="182" t="s">
        <v>299</v>
      </c>
      <c r="I51" s="183">
        <v>0</v>
      </c>
      <c r="J51" s="178" t="s">
        <v>313</v>
      </c>
      <c r="K51" s="166"/>
      <c r="L51" s="170"/>
    </row>
    <row r="52" spans="1:12" ht="19.5" customHeight="1">
      <c r="A52" s="178">
        <v>51</v>
      </c>
      <c r="B52" s="178" t="s">
        <v>358</v>
      </c>
      <c r="C52" s="178" t="s">
        <v>246</v>
      </c>
      <c r="D52" s="178" t="s">
        <v>528</v>
      </c>
      <c r="E52" s="178" t="s">
        <v>231</v>
      </c>
      <c r="F52" s="181" t="s">
        <v>529</v>
      </c>
      <c r="G52" s="170">
        <v>0</v>
      </c>
      <c r="H52" s="182" t="s">
        <v>299</v>
      </c>
      <c r="I52" s="183">
        <v>0</v>
      </c>
      <c r="J52" s="178" t="s">
        <v>313</v>
      </c>
      <c r="K52" s="167"/>
      <c r="L52" s="170"/>
    </row>
    <row r="53" spans="1:12" ht="19.5" customHeight="1">
      <c r="A53" s="178">
        <v>52</v>
      </c>
      <c r="B53" s="178" t="s">
        <v>358</v>
      </c>
      <c r="C53" s="178" t="s">
        <v>246</v>
      </c>
      <c r="D53" s="178" t="s">
        <v>530</v>
      </c>
      <c r="E53" s="178" t="s">
        <v>231</v>
      </c>
      <c r="F53" s="181" t="s">
        <v>531</v>
      </c>
      <c r="G53" s="170">
        <v>0</v>
      </c>
      <c r="H53" s="182" t="s">
        <v>299</v>
      </c>
      <c r="I53" s="183">
        <v>0</v>
      </c>
      <c r="J53" s="178" t="s">
        <v>313</v>
      </c>
      <c r="K53" s="167"/>
      <c r="L53" s="170"/>
    </row>
    <row r="54" spans="1:12" ht="19.5" customHeight="1">
      <c r="A54" s="178">
        <v>53</v>
      </c>
      <c r="B54" s="178" t="s">
        <v>358</v>
      </c>
      <c r="C54" s="178" t="s">
        <v>246</v>
      </c>
      <c r="D54" s="178" t="s">
        <v>532</v>
      </c>
      <c r="E54" s="178" t="s">
        <v>231</v>
      </c>
      <c r="F54" s="181" t="s">
        <v>533</v>
      </c>
      <c r="G54" s="170">
        <v>0</v>
      </c>
      <c r="H54" s="182" t="s">
        <v>299</v>
      </c>
      <c r="I54" s="183">
        <v>0</v>
      </c>
      <c r="J54" s="178" t="s">
        <v>313</v>
      </c>
      <c r="K54" s="167"/>
      <c r="L54" s="170"/>
    </row>
    <row r="55" spans="1:12" ht="19.5" customHeight="1">
      <c r="A55" s="178">
        <v>54</v>
      </c>
      <c r="B55" s="178" t="s">
        <v>358</v>
      </c>
      <c r="C55" s="178" t="s">
        <v>246</v>
      </c>
      <c r="D55" s="178" t="s">
        <v>534</v>
      </c>
      <c r="E55" s="178" t="s">
        <v>205</v>
      </c>
      <c r="F55" s="181" t="s">
        <v>535</v>
      </c>
      <c r="G55" s="170">
        <v>0</v>
      </c>
      <c r="H55" s="182" t="s">
        <v>299</v>
      </c>
      <c r="I55" s="183">
        <v>0</v>
      </c>
      <c r="J55" s="178">
        <v>0</v>
      </c>
      <c r="K55" s="167"/>
      <c r="L55" s="170"/>
    </row>
    <row r="56" spans="1:12" ht="19.5" customHeight="1">
      <c r="A56" s="178">
        <v>55</v>
      </c>
      <c r="B56" s="178" t="s">
        <v>358</v>
      </c>
      <c r="C56" s="178" t="s">
        <v>246</v>
      </c>
      <c r="D56" s="178" t="s">
        <v>536</v>
      </c>
      <c r="E56" s="178" t="s">
        <v>205</v>
      </c>
      <c r="F56" s="181" t="s">
        <v>537</v>
      </c>
      <c r="G56" s="170">
        <v>0</v>
      </c>
      <c r="H56" s="182" t="s">
        <v>299</v>
      </c>
      <c r="I56" s="183">
        <v>0</v>
      </c>
      <c r="J56" s="178">
        <v>0</v>
      </c>
      <c r="K56" s="167"/>
      <c r="L56" s="170"/>
    </row>
    <row r="57" spans="1:12" ht="19.5" customHeight="1">
      <c r="A57" s="178">
        <v>56</v>
      </c>
      <c r="B57" s="178" t="s">
        <v>358</v>
      </c>
      <c r="C57" s="178" t="s">
        <v>246</v>
      </c>
      <c r="D57" s="178" t="s">
        <v>538</v>
      </c>
      <c r="E57" s="178" t="s">
        <v>205</v>
      </c>
      <c r="F57" s="181" t="s">
        <v>539</v>
      </c>
      <c r="G57" s="170">
        <v>0</v>
      </c>
      <c r="H57" s="182" t="s">
        <v>299</v>
      </c>
      <c r="I57" s="183">
        <v>0</v>
      </c>
      <c r="J57" s="178">
        <v>0</v>
      </c>
      <c r="K57" s="166"/>
      <c r="L57" s="170"/>
    </row>
    <row r="58" spans="1:12" ht="19.5" customHeight="1">
      <c r="A58" s="178">
        <v>57</v>
      </c>
      <c r="B58" s="178" t="s">
        <v>358</v>
      </c>
      <c r="C58" s="178" t="s">
        <v>246</v>
      </c>
      <c r="D58" s="178" t="s">
        <v>540</v>
      </c>
      <c r="E58" s="178" t="s">
        <v>212</v>
      </c>
      <c r="F58" s="181" t="s">
        <v>541</v>
      </c>
      <c r="G58" s="170">
        <v>0</v>
      </c>
      <c r="H58" s="182" t="s">
        <v>299</v>
      </c>
      <c r="I58" s="183">
        <v>0</v>
      </c>
      <c r="J58" s="178">
        <v>0</v>
      </c>
      <c r="K58" s="167"/>
      <c r="L58" s="170"/>
    </row>
    <row r="59" spans="1:12" ht="19.5" customHeight="1">
      <c r="A59" s="178">
        <v>58</v>
      </c>
      <c r="B59" s="178" t="s">
        <v>358</v>
      </c>
      <c r="C59" s="178" t="s">
        <v>246</v>
      </c>
      <c r="D59" s="178" t="s">
        <v>542</v>
      </c>
      <c r="E59" s="178" t="s">
        <v>212</v>
      </c>
      <c r="F59" s="181" t="s">
        <v>543</v>
      </c>
      <c r="G59" s="170">
        <v>0</v>
      </c>
      <c r="H59" s="182" t="s">
        <v>299</v>
      </c>
      <c r="I59" s="183">
        <v>0</v>
      </c>
      <c r="J59" s="178">
        <v>0</v>
      </c>
      <c r="K59" s="167"/>
      <c r="L59" s="170"/>
    </row>
    <row r="60" spans="1:12" ht="19.5" customHeight="1">
      <c r="A60" s="178">
        <v>59</v>
      </c>
      <c r="B60" s="178" t="s">
        <v>358</v>
      </c>
      <c r="C60" s="178" t="s">
        <v>246</v>
      </c>
      <c r="D60" s="178" t="s">
        <v>544</v>
      </c>
      <c r="E60" s="178" t="s">
        <v>212</v>
      </c>
      <c r="F60" s="181" t="s">
        <v>545</v>
      </c>
      <c r="G60" s="170">
        <v>0</v>
      </c>
      <c r="H60" s="182" t="s">
        <v>299</v>
      </c>
      <c r="I60" s="183">
        <v>0</v>
      </c>
      <c r="J60" s="178">
        <v>0</v>
      </c>
      <c r="K60" s="166"/>
      <c r="L60" s="170"/>
    </row>
    <row r="61" spans="1:12" ht="19.5" customHeight="1">
      <c r="A61" s="178">
        <v>60</v>
      </c>
      <c r="B61" s="178" t="s">
        <v>358</v>
      </c>
      <c r="C61" s="178" t="s">
        <v>246</v>
      </c>
      <c r="D61" s="178" t="s">
        <v>546</v>
      </c>
      <c r="E61" s="178" t="s">
        <v>212</v>
      </c>
      <c r="F61" s="181" t="s">
        <v>547</v>
      </c>
      <c r="G61" s="170">
        <v>0</v>
      </c>
      <c r="H61" s="182" t="s">
        <v>299</v>
      </c>
      <c r="I61" s="183">
        <v>0</v>
      </c>
      <c r="J61" s="178">
        <v>0</v>
      </c>
      <c r="K61" s="166"/>
      <c r="L61" s="170"/>
    </row>
    <row r="62" spans="1:12" ht="19.5" customHeight="1">
      <c r="A62" s="178">
        <v>61</v>
      </c>
      <c r="B62" s="178" t="s">
        <v>358</v>
      </c>
      <c r="C62" s="178" t="s">
        <v>246</v>
      </c>
      <c r="D62" s="178" t="s">
        <v>548</v>
      </c>
      <c r="E62" s="178" t="s">
        <v>212</v>
      </c>
      <c r="F62" s="181" t="s">
        <v>549</v>
      </c>
      <c r="G62" s="170">
        <v>0</v>
      </c>
      <c r="H62" s="182" t="s">
        <v>299</v>
      </c>
      <c r="I62" s="183">
        <v>0</v>
      </c>
      <c r="J62" s="178">
        <v>0</v>
      </c>
      <c r="K62" s="166"/>
      <c r="L62" s="170"/>
    </row>
    <row r="63" spans="1:12" ht="19.5" customHeight="1">
      <c r="A63" s="178">
        <v>62</v>
      </c>
      <c r="B63" s="178" t="s">
        <v>358</v>
      </c>
      <c r="C63" s="178" t="s">
        <v>246</v>
      </c>
      <c r="D63" s="178" t="s">
        <v>550</v>
      </c>
      <c r="E63" s="178" t="s">
        <v>191</v>
      </c>
      <c r="F63" s="181" t="s">
        <v>551</v>
      </c>
      <c r="G63" s="170">
        <v>0</v>
      </c>
      <c r="H63" s="182" t="s">
        <v>299</v>
      </c>
      <c r="I63" s="183">
        <v>0</v>
      </c>
      <c r="J63" s="178">
        <v>0</v>
      </c>
      <c r="K63" s="167"/>
      <c r="L63" s="170"/>
    </row>
    <row r="64" spans="1:12" ht="19.5" customHeight="1">
      <c r="A64" s="178">
        <v>63</v>
      </c>
      <c r="B64" s="178" t="s">
        <v>358</v>
      </c>
      <c r="C64" s="178" t="s">
        <v>246</v>
      </c>
      <c r="D64" s="178" t="s">
        <v>552</v>
      </c>
      <c r="E64" s="178" t="s">
        <v>191</v>
      </c>
      <c r="F64" s="181">
        <v>0</v>
      </c>
      <c r="G64" s="170">
        <v>0</v>
      </c>
      <c r="H64" s="182" t="s">
        <v>299</v>
      </c>
      <c r="I64" s="183">
        <v>0</v>
      </c>
      <c r="J64" s="178">
        <v>0</v>
      </c>
      <c r="K64" s="166"/>
      <c r="L64" s="170"/>
    </row>
    <row r="65" spans="1:12" ht="19.5" customHeight="1">
      <c r="A65" s="178">
        <v>64</v>
      </c>
      <c r="B65" s="178" t="s">
        <v>358</v>
      </c>
      <c r="C65" s="178" t="s">
        <v>246</v>
      </c>
      <c r="D65" s="178" t="s">
        <v>553</v>
      </c>
      <c r="E65" s="178" t="s">
        <v>191</v>
      </c>
      <c r="F65" s="181">
        <v>0</v>
      </c>
      <c r="G65" s="170">
        <v>0</v>
      </c>
      <c r="H65" s="182" t="s">
        <v>299</v>
      </c>
      <c r="I65" s="183">
        <v>0</v>
      </c>
      <c r="J65" s="178">
        <v>0</v>
      </c>
      <c r="K65" s="167"/>
      <c r="L65" s="170"/>
    </row>
    <row r="66" spans="1:12" ht="19.5" customHeight="1">
      <c r="A66" s="178">
        <v>65</v>
      </c>
      <c r="B66" s="178" t="s">
        <v>358</v>
      </c>
      <c r="C66" s="178" t="s">
        <v>246</v>
      </c>
      <c r="D66" s="178" t="s">
        <v>554</v>
      </c>
      <c r="E66" s="178" t="s">
        <v>191</v>
      </c>
      <c r="F66" s="181">
        <v>0</v>
      </c>
      <c r="G66" s="170">
        <v>0</v>
      </c>
      <c r="H66" s="182" t="s">
        <v>299</v>
      </c>
      <c r="I66" s="183">
        <v>0</v>
      </c>
      <c r="J66" s="178">
        <v>0</v>
      </c>
      <c r="K66" s="167"/>
      <c r="L66" s="170"/>
    </row>
    <row r="67" spans="1:12" ht="19.5" customHeight="1">
      <c r="A67" s="178">
        <v>66</v>
      </c>
      <c r="B67" s="178" t="s">
        <v>358</v>
      </c>
      <c r="C67" s="178" t="s">
        <v>246</v>
      </c>
      <c r="D67" s="178" t="s">
        <v>555</v>
      </c>
      <c r="E67" s="178" t="s">
        <v>191</v>
      </c>
      <c r="F67" s="181">
        <v>0</v>
      </c>
      <c r="G67" s="170">
        <v>0</v>
      </c>
      <c r="H67" s="182" t="s">
        <v>299</v>
      </c>
      <c r="I67" s="183">
        <v>0</v>
      </c>
      <c r="J67" s="178">
        <v>0</v>
      </c>
      <c r="K67" s="167"/>
      <c r="L67" s="170"/>
    </row>
    <row r="68" spans="1:12" ht="19.5" customHeight="1">
      <c r="A68" s="178">
        <v>67</v>
      </c>
      <c r="B68" s="178" t="s">
        <v>358</v>
      </c>
      <c r="C68" s="178" t="s">
        <v>246</v>
      </c>
      <c r="D68" s="178" t="s">
        <v>556</v>
      </c>
      <c r="E68" s="178" t="s">
        <v>191</v>
      </c>
      <c r="F68" s="181">
        <v>0</v>
      </c>
      <c r="G68" s="170">
        <v>0</v>
      </c>
      <c r="H68" s="182" t="s">
        <v>299</v>
      </c>
      <c r="I68" s="183">
        <v>0</v>
      </c>
      <c r="J68" s="178">
        <v>0</v>
      </c>
      <c r="K68" s="166"/>
      <c r="L68" s="170"/>
    </row>
    <row r="69" spans="1:12" ht="19.5" customHeight="1">
      <c r="A69" s="178">
        <v>68</v>
      </c>
      <c r="B69" s="178" t="s">
        <v>358</v>
      </c>
      <c r="C69" s="178" t="s">
        <v>246</v>
      </c>
      <c r="D69" s="178" t="s">
        <v>557</v>
      </c>
      <c r="E69" s="178" t="s">
        <v>374</v>
      </c>
      <c r="F69" s="171" t="s">
        <v>558</v>
      </c>
      <c r="G69" s="170">
        <v>0</v>
      </c>
      <c r="H69" s="182" t="s">
        <v>292</v>
      </c>
      <c r="I69" s="183">
        <v>0</v>
      </c>
      <c r="J69" s="178">
        <v>0</v>
      </c>
      <c r="K69" s="167"/>
      <c r="L69" s="178"/>
    </row>
    <row r="70" spans="1:12" ht="19.5" customHeight="1">
      <c r="A70" s="178">
        <v>69</v>
      </c>
      <c r="B70" s="178" t="s">
        <v>358</v>
      </c>
      <c r="C70" s="178" t="s">
        <v>246</v>
      </c>
      <c r="D70" s="178" t="s">
        <v>559</v>
      </c>
      <c r="E70" s="178" t="s">
        <v>242</v>
      </c>
      <c r="F70" s="171" t="s">
        <v>560</v>
      </c>
      <c r="G70" s="170" t="s">
        <v>561</v>
      </c>
      <c r="H70" s="182" t="s">
        <v>292</v>
      </c>
      <c r="I70" s="183">
        <v>0</v>
      </c>
      <c r="J70" s="178">
        <v>0</v>
      </c>
      <c r="K70" s="166"/>
      <c r="L70" s="178"/>
    </row>
    <row r="71" spans="1:12" ht="19.5" customHeight="1">
      <c r="A71" s="178">
        <v>70</v>
      </c>
      <c r="B71" s="178" t="s">
        <v>358</v>
      </c>
      <c r="C71" s="178" t="s">
        <v>246</v>
      </c>
      <c r="D71" s="178" t="s">
        <v>562</v>
      </c>
      <c r="E71" s="178" t="s">
        <v>242</v>
      </c>
      <c r="F71" s="171" t="s">
        <v>563</v>
      </c>
      <c r="G71" s="170" t="s">
        <v>506</v>
      </c>
      <c r="H71" s="182" t="s">
        <v>292</v>
      </c>
      <c r="I71" s="183">
        <v>0</v>
      </c>
      <c r="J71" s="178">
        <v>0</v>
      </c>
      <c r="K71" s="165"/>
      <c r="L71" s="178" t="s">
        <v>458</v>
      </c>
    </row>
    <row r="72" spans="1:12" ht="19.5" customHeight="1">
      <c r="A72" s="178">
        <v>71</v>
      </c>
      <c r="B72" s="178" t="s">
        <v>358</v>
      </c>
      <c r="C72" s="178" t="s">
        <v>246</v>
      </c>
      <c r="D72" s="178" t="s">
        <v>564</v>
      </c>
      <c r="E72" s="178" t="s">
        <v>260</v>
      </c>
      <c r="F72" s="171" t="s">
        <v>565</v>
      </c>
      <c r="G72" s="170" t="s">
        <v>565</v>
      </c>
      <c r="H72" s="182" t="s">
        <v>292</v>
      </c>
      <c r="I72" s="183">
        <v>0</v>
      </c>
      <c r="J72" s="178" t="s">
        <v>313</v>
      </c>
      <c r="K72" s="167"/>
      <c r="L72" s="178"/>
    </row>
    <row r="73" spans="1:12" ht="19.5" customHeight="1">
      <c r="A73" s="178">
        <v>72</v>
      </c>
      <c r="B73" s="178" t="s">
        <v>358</v>
      </c>
      <c r="C73" s="178" t="s">
        <v>246</v>
      </c>
      <c r="D73" s="178" t="s">
        <v>566</v>
      </c>
      <c r="E73" s="178" t="s">
        <v>260</v>
      </c>
      <c r="F73" s="171" t="s">
        <v>567</v>
      </c>
      <c r="G73" s="170" t="s">
        <v>565</v>
      </c>
      <c r="H73" s="182" t="s">
        <v>292</v>
      </c>
      <c r="I73" s="183">
        <v>0</v>
      </c>
      <c r="J73" s="178" t="s">
        <v>344</v>
      </c>
      <c r="K73" s="163"/>
      <c r="L73" s="178" t="s">
        <v>458</v>
      </c>
    </row>
    <row r="74" spans="1:12" ht="19.5" customHeight="1">
      <c r="A74" s="178">
        <v>73</v>
      </c>
      <c r="B74" s="178" t="s">
        <v>358</v>
      </c>
      <c r="C74" s="178" t="s">
        <v>246</v>
      </c>
      <c r="D74" s="178" t="s">
        <v>568</v>
      </c>
      <c r="E74" s="178" t="s">
        <v>205</v>
      </c>
      <c r="F74" s="181" t="s">
        <v>569</v>
      </c>
      <c r="G74" s="170" t="s">
        <v>570</v>
      </c>
      <c r="H74" s="182" t="s">
        <v>278</v>
      </c>
      <c r="I74" s="183">
        <v>0</v>
      </c>
      <c r="J74" s="178" t="s">
        <v>344</v>
      </c>
      <c r="K74" s="167"/>
      <c r="L74" s="170"/>
    </row>
    <row r="75" spans="1:12" ht="19.5" customHeight="1">
      <c r="A75" s="178">
        <v>74</v>
      </c>
      <c r="B75" s="178" t="s">
        <v>358</v>
      </c>
      <c r="C75" s="178" t="s">
        <v>246</v>
      </c>
      <c r="D75" s="178" t="s">
        <v>571</v>
      </c>
      <c r="E75" s="178" t="s">
        <v>191</v>
      </c>
      <c r="F75" s="181" t="s">
        <v>572</v>
      </c>
      <c r="G75" s="170" t="s">
        <v>573</v>
      </c>
      <c r="H75" s="182" t="s">
        <v>278</v>
      </c>
      <c r="I75" s="183">
        <v>0</v>
      </c>
      <c r="J75" s="178">
        <v>0</v>
      </c>
      <c r="K75" s="167"/>
      <c r="L75" s="170"/>
    </row>
    <row r="76" spans="1:12" ht="19.5" customHeight="1">
      <c r="A76" s="178">
        <v>75</v>
      </c>
      <c r="B76" s="178" t="s">
        <v>358</v>
      </c>
      <c r="C76" s="178" t="s">
        <v>246</v>
      </c>
      <c r="D76" s="178" t="s">
        <v>574</v>
      </c>
      <c r="E76" s="178" t="s">
        <v>191</v>
      </c>
      <c r="F76" s="181">
        <v>0</v>
      </c>
      <c r="G76" s="170" t="s">
        <v>573</v>
      </c>
      <c r="H76" s="182" t="s">
        <v>278</v>
      </c>
      <c r="I76" s="183">
        <v>0</v>
      </c>
      <c r="J76" s="178">
        <v>0</v>
      </c>
      <c r="K76" s="166"/>
      <c r="L76" s="170"/>
    </row>
    <row r="77" spans="1:12" ht="19.5" customHeight="1">
      <c r="A77" s="178">
        <v>76</v>
      </c>
      <c r="B77" s="178" t="s">
        <v>358</v>
      </c>
      <c r="C77" s="178" t="s">
        <v>246</v>
      </c>
      <c r="D77" s="178" t="s">
        <v>408</v>
      </c>
      <c r="E77" s="178" t="s">
        <v>219</v>
      </c>
      <c r="F77" s="181" t="s">
        <v>575</v>
      </c>
      <c r="G77" s="170">
        <v>0</v>
      </c>
      <c r="H77" s="182" t="s">
        <v>283</v>
      </c>
      <c r="I77" s="183">
        <v>0</v>
      </c>
      <c r="J77" s="178">
        <v>0</v>
      </c>
      <c r="K77" s="166"/>
      <c r="L77" s="170"/>
    </row>
    <row r="78" spans="1:12" ht="19.5" customHeight="1">
      <c r="A78" s="178">
        <v>77</v>
      </c>
      <c r="B78" s="178" t="s">
        <v>358</v>
      </c>
      <c r="C78" s="178" t="s">
        <v>246</v>
      </c>
      <c r="D78" s="178" t="s">
        <v>410</v>
      </c>
      <c r="E78" s="178" t="s">
        <v>244</v>
      </c>
      <c r="F78" s="181" t="s">
        <v>576</v>
      </c>
      <c r="G78" s="170">
        <v>0</v>
      </c>
      <c r="H78" s="182" t="s">
        <v>283</v>
      </c>
      <c r="I78" s="183">
        <v>0</v>
      </c>
      <c r="J78" s="178" t="s">
        <v>344</v>
      </c>
      <c r="K78" s="163"/>
      <c r="L78" s="170"/>
    </row>
    <row r="79" spans="1:12" ht="19.5" customHeight="1">
      <c r="A79" s="178">
        <v>78</v>
      </c>
      <c r="B79" s="178" t="s">
        <v>358</v>
      </c>
      <c r="C79" s="178" t="s">
        <v>246</v>
      </c>
      <c r="D79" s="178" t="s">
        <v>373</v>
      </c>
      <c r="E79" s="178" t="s">
        <v>244</v>
      </c>
      <c r="F79" s="181" t="s">
        <v>577</v>
      </c>
      <c r="G79" s="170">
        <v>0</v>
      </c>
      <c r="H79" s="182" t="s">
        <v>283</v>
      </c>
      <c r="I79" s="183">
        <v>0</v>
      </c>
      <c r="J79" s="178" t="s">
        <v>313</v>
      </c>
      <c r="K79" s="163"/>
      <c r="L79" s="170"/>
    </row>
    <row r="80" spans="1:12" ht="19.5" customHeight="1">
      <c r="A80" s="178">
        <v>79</v>
      </c>
      <c r="B80" s="178" t="s">
        <v>358</v>
      </c>
      <c r="C80" s="178" t="s">
        <v>246</v>
      </c>
      <c r="D80" s="178" t="s">
        <v>578</v>
      </c>
      <c r="E80" s="178" t="s">
        <v>205</v>
      </c>
      <c r="F80" s="181" t="s">
        <v>579</v>
      </c>
      <c r="G80" s="170" t="s">
        <v>580</v>
      </c>
      <c r="H80" s="182" t="s">
        <v>283</v>
      </c>
      <c r="I80" s="183">
        <v>0</v>
      </c>
      <c r="J80" s="178" t="s">
        <v>307</v>
      </c>
      <c r="K80" s="185" t="s">
        <v>581</v>
      </c>
      <c r="L80" s="170"/>
    </row>
    <row r="81" spans="1:12" ht="19.5" customHeight="1">
      <c r="A81" s="178">
        <v>80</v>
      </c>
      <c r="B81" s="178" t="s">
        <v>358</v>
      </c>
      <c r="C81" s="178" t="s">
        <v>246</v>
      </c>
      <c r="D81" s="178" t="s">
        <v>582</v>
      </c>
      <c r="E81" s="178" t="s">
        <v>231</v>
      </c>
      <c r="F81" s="181" t="s">
        <v>583</v>
      </c>
      <c r="G81" s="170">
        <v>0</v>
      </c>
      <c r="H81" s="182" t="s">
        <v>295</v>
      </c>
      <c r="I81" s="183">
        <v>0</v>
      </c>
      <c r="J81" s="178">
        <v>0</v>
      </c>
      <c r="K81" s="167"/>
      <c r="L81" s="170"/>
    </row>
    <row r="82" spans="1:12" ht="19.5" customHeight="1">
      <c r="A82" s="178">
        <v>81</v>
      </c>
      <c r="B82" s="178" t="s">
        <v>358</v>
      </c>
      <c r="C82" s="178" t="s">
        <v>246</v>
      </c>
      <c r="D82" s="178" t="s">
        <v>584</v>
      </c>
      <c r="E82" s="178" t="s">
        <v>231</v>
      </c>
      <c r="F82" s="181" t="s">
        <v>583</v>
      </c>
      <c r="G82" s="170">
        <v>0</v>
      </c>
      <c r="H82" s="182" t="s">
        <v>295</v>
      </c>
      <c r="I82" s="183">
        <v>0</v>
      </c>
      <c r="J82" s="178">
        <v>0</v>
      </c>
      <c r="K82" s="167"/>
      <c r="L82" s="170"/>
    </row>
    <row r="83" spans="1:12" ht="19.5" customHeight="1">
      <c r="A83" s="178">
        <v>82</v>
      </c>
      <c r="B83" s="178" t="s">
        <v>358</v>
      </c>
      <c r="C83" s="178" t="s">
        <v>246</v>
      </c>
      <c r="D83" s="178" t="s">
        <v>585</v>
      </c>
      <c r="E83" s="178" t="s">
        <v>242</v>
      </c>
      <c r="F83" s="181" t="s">
        <v>586</v>
      </c>
      <c r="G83" s="170">
        <v>0</v>
      </c>
      <c r="H83" s="182" t="s">
        <v>295</v>
      </c>
      <c r="I83" s="183">
        <v>0</v>
      </c>
      <c r="J83" s="178">
        <v>0</v>
      </c>
      <c r="K83" s="166"/>
      <c r="L83" s="170"/>
    </row>
    <row r="84" spans="1:12" ht="19.5" customHeight="1">
      <c r="A84" s="178">
        <v>83</v>
      </c>
      <c r="B84" s="178" t="s">
        <v>358</v>
      </c>
      <c r="C84" s="178" t="s">
        <v>246</v>
      </c>
      <c r="D84" s="178" t="s">
        <v>587</v>
      </c>
      <c r="E84" s="178" t="s">
        <v>212</v>
      </c>
      <c r="F84" s="181" t="s">
        <v>588</v>
      </c>
      <c r="G84" s="170">
        <v>0</v>
      </c>
      <c r="H84" s="182" t="s">
        <v>295</v>
      </c>
      <c r="I84" s="183">
        <v>0</v>
      </c>
      <c r="J84" s="178">
        <v>0</v>
      </c>
      <c r="K84" s="167"/>
      <c r="L84" s="170"/>
    </row>
    <row r="85" spans="1:12" ht="19.5" customHeight="1">
      <c r="A85" s="178">
        <v>84</v>
      </c>
      <c r="B85" s="178" t="s">
        <v>358</v>
      </c>
      <c r="C85" s="178" t="s">
        <v>246</v>
      </c>
      <c r="D85" s="178" t="s">
        <v>589</v>
      </c>
      <c r="E85" s="178" t="s">
        <v>260</v>
      </c>
      <c r="F85" s="181" t="s">
        <v>590</v>
      </c>
      <c r="G85" s="170">
        <v>0</v>
      </c>
      <c r="H85" s="182" t="s">
        <v>295</v>
      </c>
      <c r="I85" s="183">
        <v>0</v>
      </c>
      <c r="J85" s="178">
        <v>0</v>
      </c>
      <c r="K85" s="167"/>
      <c r="L85" s="170"/>
    </row>
    <row r="86" spans="1:12" ht="19.5" customHeight="1">
      <c r="A86" s="178">
        <v>85</v>
      </c>
      <c r="B86" s="178" t="s">
        <v>358</v>
      </c>
      <c r="C86" s="178" t="s">
        <v>246</v>
      </c>
      <c r="D86" s="178" t="s">
        <v>591</v>
      </c>
      <c r="E86" s="178" t="s">
        <v>260</v>
      </c>
      <c r="F86" s="181" t="s">
        <v>592</v>
      </c>
      <c r="G86" s="170" t="s">
        <v>592</v>
      </c>
      <c r="H86" s="182" t="s">
        <v>295</v>
      </c>
      <c r="I86" s="183">
        <v>0</v>
      </c>
      <c r="J86" s="178" t="s">
        <v>313</v>
      </c>
      <c r="K86" s="167"/>
      <c r="L86" s="170"/>
    </row>
    <row r="87" spans="1:12" ht="19.5" customHeight="1">
      <c r="A87" s="178">
        <v>86</v>
      </c>
      <c r="B87" s="178" t="s">
        <v>358</v>
      </c>
      <c r="C87" s="178" t="s">
        <v>246</v>
      </c>
      <c r="D87" s="178" t="s">
        <v>593</v>
      </c>
      <c r="E87" s="178" t="s">
        <v>268</v>
      </c>
      <c r="F87" s="181">
        <v>0</v>
      </c>
      <c r="G87" s="170">
        <v>0</v>
      </c>
      <c r="H87" s="182" t="s">
        <v>295</v>
      </c>
      <c r="I87" s="183">
        <v>0</v>
      </c>
      <c r="J87" s="178">
        <v>0</v>
      </c>
      <c r="K87" s="167"/>
      <c r="L87" s="170"/>
    </row>
    <row r="88" spans="1:12" ht="19.5" customHeight="1">
      <c r="A88" s="178">
        <v>87</v>
      </c>
      <c r="B88" s="178" t="s">
        <v>358</v>
      </c>
      <c r="C88" s="178" t="s">
        <v>246</v>
      </c>
      <c r="D88" s="178" t="s">
        <v>594</v>
      </c>
      <c r="E88" s="178" t="s">
        <v>268</v>
      </c>
      <c r="F88" s="181">
        <v>0</v>
      </c>
      <c r="G88" s="170">
        <v>0</v>
      </c>
      <c r="H88" s="182" t="s">
        <v>295</v>
      </c>
      <c r="I88" s="183">
        <v>0</v>
      </c>
      <c r="J88" s="178">
        <v>0</v>
      </c>
      <c r="K88" s="166"/>
      <c r="L88" s="170"/>
    </row>
    <row r="89" spans="1:12" ht="19.5" customHeight="1">
      <c r="A89" s="178">
        <v>88</v>
      </c>
      <c r="B89" s="178" t="s">
        <v>358</v>
      </c>
      <c r="C89" s="178" t="s">
        <v>246</v>
      </c>
      <c r="D89" s="178" t="s">
        <v>595</v>
      </c>
      <c r="E89" s="178">
        <v>0</v>
      </c>
      <c r="F89" s="181">
        <v>0</v>
      </c>
      <c r="G89" s="170">
        <v>0</v>
      </c>
      <c r="H89" s="182" t="s">
        <v>295</v>
      </c>
      <c r="I89" s="183">
        <v>0</v>
      </c>
      <c r="J89" s="178">
        <v>0</v>
      </c>
      <c r="K89" s="167"/>
      <c r="L89" s="170"/>
    </row>
    <row r="90" spans="1:12" ht="19.5" customHeight="1">
      <c r="A90" s="178">
        <v>89</v>
      </c>
      <c r="B90" s="178" t="s">
        <v>358</v>
      </c>
      <c r="C90" s="178" t="s">
        <v>246</v>
      </c>
      <c r="D90" s="178" t="s">
        <v>596</v>
      </c>
      <c r="E90" s="178" t="s">
        <v>191</v>
      </c>
      <c r="F90" s="181">
        <v>0</v>
      </c>
      <c r="G90" s="170">
        <v>0</v>
      </c>
      <c r="H90" s="182" t="s">
        <v>280</v>
      </c>
      <c r="I90" s="183">
        <v>0</v>
      </c>
      <c r="J90" s="178">
        <v>0</v>
      </c>
      <c r="K90" s="167"/>
      <c r="L90" s="170"/>
    </row>
    <row r="91" spans="1:12" ht="19.5" customHeight="1">
      <c r="A91" s="178">
        <v>90</v>
      </c>
      <c r="B91" s="178" t="s">
        <v>358</v>
      </c>
      <c r="C91" s="178" t="s">
        <v>246</v>
      </c>
      <c r="D91" s="178" t="s">
        <v>597</v>
      </c>
      <c r="E91" s="178" t="s">
        <v>191</v>
      </c>
      <c r="F91" s="181">
        <v>0</v>
      </c>
      <c r="G91" s="170">
        <v>0</v>
      </c>
      <c r="H91" s="182" t="s">
        <v>280</v>
      </c>
      <c r="I91" s="183">
        <v>0</v>
      </c>
      <c r="J91" s="178">
        <v>0</v>
      </c>
      <c r="K91" s="166"/>
      <c r="L91" s="170"/>
    </row>
    <row r="92" spans="1:12" ht="19.5" customHeight="1">
      <c r="A92" s="178">
        <v>91</v>
      </c>
      <c r="B92" s="178" t="s">
        <v>358</v>
      </c>
      <c r="C92" s="178" t="s">
        <v>246</v>
      </c>
      <c r="D92" s="178" t="s">
        <v>598</v>
      </c>
      <c r="E92" s="178" t="s">
        <v>191</v>
      </c>
      <c r="F92" s="181">
        <v>0</v>
      </c>
      <c r="G92" s="170" t="s">
        <v>491</v>
      </c>
      <c r="H92" s="182" t="s">
        <v>280</v>
      </c>
      <c r="I92" s="183">
        <v>0</v>
      </c>
      <c r="J92" s="178">
        <v>0</v>
      </c>
      <c r="K92" s="167"/>
      <c r="L92" s="170"/>
    </row>
    <row r="93" spans="1:12" ht="19.5" customHeight="1">
      <c r="A93" s="178">
        <v>92</v>
      </c>
      <c r="B93" s="178" t="s">
        <v>358</v>
      </c>
      <c r="C93" s="178" t="s">
        <v>246</v>
      </c>
      <c r="D93" s="178" t="s">
        <v>599</v>
      </c>
      <c r="E93" s="178" t="s">
        <v>231</v>
      </c>
      <c r="F93" s="181" t="s">
        <v>583</v>
      </c>
      <c r="G93" s="170">
        <v>0</v>
      </c>
      <c r="H93" s="182" t="s">
        <v>289</v>
      </c>
      <c r="I93" s="183">
        <v>0</v>
      </c>
      <c r="J93" s="178">
        <v>0</v>
      </c>
      <c r="K93" s="166"/>
      <c r="L93" s="170"/>
    </row>
    <row r="94" spans="1:12" ht="19.5" customHeight="1">
      <c r="A94" s="178">
        <v>93</v>
      </c>
      <c r="B94" s="178" t="s">
        <v>358</v>
      </c>
      <c r="C94" s="178" t="s">
        <v>246</v>
      </c>
      <c r="D94" s="178" t="s">
        <v>600</v>
      </c>
      <c r="E94" s="178" t="s">
        <v>231</v>
      </c>
      <c r="F94" s="181" t="s">
        <v>583</v>
      </c>
      <c r="G94" s="170">
        <v>0</v>
      </c>
      <c r="H94" s="182" t="s">
        <v>289</v>
      </c>
      <c r="I94" s="183">
        <v>0</v>
      </c>
      <c r="J94" s="178">
        <v>0</v>
      </c>
      <c r="K94" s="167"/>
      <c r="L94" s="170"/>
    </row>
    <row r="95" spans="1:12" ht="19.5" customHeight="1">
      <c r="A95" s="178">
        <v>94</v>
      </c>
      <c r="B95" s="178" t="s">
        <v>358</v>
      </c>
      <c r="C95" s="178" t="s">
        <v>246</v>
      </c>
      <c r="D95" s="178" t="s">
        <v>601</v>
      </c>
      <c r="E95" s="178" t="s">
        <v>205</v>
      </c>
      <c r="F95" s="181" t="s">
        <v>602</v>
      </c>
      <c r="G95" s="170">
        <v>0</v>
      </c>
      <c r="H95" s="182" t="s">
        <v>289</v>
      </c>
      <c r="I95" s="183">
        <v>0</v>
      </c>
      <c r="J95" s="178">
        <v>0</v>
      </c>
      <c r="K95" s="167"/>
      <c r="L95" s="170"/>
    </row>
    <row r="96" spans="1:12" ht="19.5" customHeight="1">
      <c r="A96" s="178">
        <v>95</v>
      </c>
      <c r="B96" s="178" t="s">
        <v>358</v>
      </c>
      <c r="C96" s="178" t="s">
        <v>246</v>
      </c>
      <c r="D96" s="178" t="s">
        <v>603</v>
      </c>
      <c r="E96" s="178" t="s">
        <v>242</v>
      </c>
      <c r="F96" s="181" t="s">
        <v>604</v>
      </c>
      <c r="G96" s="170">
        <v>0</v>
      </c>
      <c r="H96" s="182" t="s">
        <v>289</v>
      </c>
      <c r="I96" s="183">
        <v>0</v>
      </c>
      <c r="J96" s="178">
        <v>0</v>
      </c>
      <c r="K96" s="167"/>
      <c r="L96" s="170"/>
    </row>
    <row r="97" spans="1:12" ht="19.5" customHeight="1">
      <c r="A97" s="178">
        <v>96</v>
      </c>
      <c r="B97" s="178" t="s">
        <v>358</v>
      </c>
      <c r="C97" s="178" t="s">
        <v>246</v>
      </c>
      <c r="D97" s="178" t="s">
        <v>605</v>
      </c>
      <c r="E97" s="178" t="s">
        <v>242</v>
      </c>
      <c r="F97" s="181" t="s">
        <v>604</v>
      </c>
      <c r="G97" s="170">
        <v>0</v>
      </c>
      <c r="H97" s="182" t="s">
        <v>289</v>
      </c>
      <c r="I97" s="183">
        <v>0</v>
      </c>
      <c r="J97" s="178">
        <v>0</v>
      </c>
      <c r="K97" s="167"/>
      <c r="L97" s="170"/>
    </row>
    <row r="98" spans="1:12" ht="19.5" customHeight="1">
      <c r="A98" s="178">
        <v>97</v>
      </c>
      <c r="B98" s="178" t="s">
        <v>358</v>
      </c>
      <c r="C98" s="178" t="s">
        <v>246</v>
      </c>
      <c r="D98" s="178" t="s">
        <v>606</v>
      </c>
      <c r="E98" s="178" t="s">
        <v>268</v>
      </c>
      <c r="F98" s="181">
        <v>0</v>
      </c>
      <c r="G98" s="170">
        <v>0</v>
      </c>
      <c r="H98" s="182" t="s">
        <v>289</v>
      </c>
      <c r="I98" s="183">
        <v>0</v>
      </c>
      <c r="J98" s="178">
        <v>0</v>
      </c>
      <c r="K98" s="167"/>
      <c r="L98" s="170"/>
    </row>
    <row r="99" spans="1:12" ht="19.5" customHeight="1">
      <c r="A99" s="178">
        <v>98</v>
      </c>
      <c r="B99" s="178" t="s">
        <v>358</v>
      </c>
      <c r="C99" s="178" t="s">
        <v>246</v>
      </c>
      <c r="D99" s="178" t="s">
        <v>607</v>
      </c>
      <c r="E99" s="178" t="s">
        <v>268</v>
      </c>
      <c r="F99" s="181">
        <v>0</v>
      </c>
      <c r="G99" s="170">
        <v>0</v>
      </c>
      <c r="H99" s="182" t="s">
        <v>289</v>
      </c>
      <c r="I99" s="183">
        <v>0</v>
      </c>
      <c r="J99" s="178">
        <v>0</v>
      </c>
      <c r="K99" s="166"/>
      <c r="L99" s="170"/>
    </row>
    <row r="100" spans="1:12" ht="19.5" customHeight="1">
      <c r="A100" s="178">
        <v>99</v>
      </c>
      <c r="B100" s="178" t="s">
        <v>358</v>
      </c>
      <c r="C100" s="178" t="s">
        <v>246</v>
      </c>
      <c r="D100" s="178" t="s">
        <v>608</v>
      </c>
      <c r="E100" s="178" t="s">
        <v>268</v>
      </c>
      <c r="F100" s="181" t="s">
        <v>604</v>
      </c>
      <c r="G100" s="170">
        <v>0</v>
      </c>
      <c r="H100" s="182" t="s">
        <v>289</v>
      </c>
      <c r="I100" s="183">
        <v>0</v>
      </c>
      <c r="J100" s="178">
        <v>0</v>
      </c>
      <c r="K100" s="166"/>
      <c r="L100" s="170"/>
    </row>
    <row r="101" spans="1:12" ht="19.5" customHeight="1">
      <c r="A101" s="178">
        <v>100</v>
      </c>
      <c r="B101" s="178" t="s">
        <v>358</v>
      </c>
      <c r="C101" s="178" t="s">
        <v>246</v>
      </c>
      <c r="D101" s="178" t="s">
        <v>609</v>
      </c>
      <c r="E101" s="178" t="s">
        <v>268</v>
      </c>
      <c r="F101" s="181">
        <v>0</v>
      </c>
      <c r="G101" s="170">
        <v>0</v>
      </c>
      <c r="H101" s="182" t="s">
        <v>289</v>
      </c>
      <c r="I101" s="183">
        <v>0</v>
      </c>
      <c r="J101" s="178">
        <v>0</v>
      </c>
      <c r="K101" s="166"/>
      <c r="L101" s="170"/>
    </row>
    <row r="102" spans="1:12" ht="19.5" customHeight="1">
      <c r="A102" s="178">
        <v>101</v>
      </c>
      <c r="B102" s="178" t="s">
        <v>358</v>
      </c>
      <c r="C102" s="178" t="s">
        <v>246</v>
      </c>
      <c r="D102" s="178" t="s">
        <v>610</v>
      </c>
      <c r="E102" s="178" t="s">
        <v>268</v>
      </c>
      <c r="F102" s="181" t="s">
        <v>604</v>
      </c>
      <c r="G102" s="170">
        <v>0</v>
      </c>
      <c r="H102" s="182" t="s">
        <v>289</v>
      </c>
      <c r="I102" s="183">
        <v>0</v>
      </c>
      <c r="J102" s="178">
        <v>0</v>
      </c>
      <c r="K102" s="166"/>
      <c r="L102" s="170"/>
    </row>
    <row r="103" spans="1:12" ht="19.5" customHeight="1">
      <c r="A103" s="178">
        <v>102</v>
      </c>
      <c r="B103" s="178" t="s">
        <v>358</v>
      </c>
      <c r="C103" s="178" t="s">
        <v>246</v>
      </c>
      <c r="D103" s="178" t="s">
        <v>611</v>
      </c>
      <c r="E103" s="178" t="s">
        <v>268</v>
      </c>
      <c r="F103" s="181" t="s">
        <v>604</v>
      </c>
      <c r="G103" s="170">
        <v>0</v>
      </c>
      <c r="H103" s="182" t="s">
        <v>289</v>
      </c>
      <c r="I103" s="183">
        <v>0</v>
      </c>
      <c r="J103" s="178">
        <v>0</v>
      </c>
      <c r="K103" s="167"/>
      <c r="L103" s="170"/>
    </row>
    <row r="104" spans="1:12" ht="19.5" customHeight="1">
      <c r="A104" s="178">
        <v>103</v>
      </c>
      <c r="B104" s="178" t="s">
        <v>358</v>
      </c>
      <c r="C104" s="178" t="s">
        <v>246</v>
      </c>
      <c r="D104" s="178" t="s">
        <v>612</v>
      </c>
      <c r="E104" s="178" t="s">
        <v>268</v>
      </c>
      <c r="F104" s="181">
        <v>0</v>
      </c>
      <c r="G104" s="170">
        <v>0</v>
      </c>
      <c r="H104" s="182" t="s">
        <v>289</v>
      </c>
      <c r="I104" s="183">
        <v>0</v>
      </c>
      <c r="J104" s="178">
        <v>0</v>
      </c>
      <c r="K104" s="167"/>
      <c r="L104" s="170"/>
    </row>
    <row r="105" spans="1:12" ht="19.5" customHeight="1">
      <c r="A105" s="178">
        <v>104</v>
      </c>
      <c r="B105" s="178" t="s">
        <v>358</v>
      </c>
      <c r="C105" s="178" t="s">
        <v>246</v>
      </c>
      <c r="D105" s="178" t="s">
        <v>613</v>
      </c>
      <c r="E105" s="178">
        <v>0</v>
      </c>
      <c r="F105" s="181" t="s">
        <v>604</v>
      </c>
      <c r="G105" s="170">
        <v>0</v>
      </c>
      <c r="H105" s="182" t="s">
        <v>289</v>
      </c>
      <c r="I105" s="183">
        <v>0</v>
      </c>
      <c r="J105" s="178">
        <v>0</v>
      </c>
      <c r="K105" s="166"/>
      <c r="L105" s="170"/>
    </row>
    <row r="106" spans="1:12" ht="19.5" customHeight="1">
      <c r="A106" s="178">
        <v>105</v>
      </c>
      <c r="B106" s="178" t="s">
        <v>358</v>
      </c>
      <c r="C106" s="178" t="s">
        <v>246</v>
      </c>
      <c r="D106" s="178" t="s">
        <v>614</v>
      </c>
      <c r="E106" s="178">
        <v>0</v>
      </c>
      <c r="F106" s="181">
        <v>0</v>
      </c>
      <c r="G106" s="170">
        <v>0</v>
      </c>
      <c r="H106" s="182" t="s">
        <v>289</v>
      </c>
      <c r="I106" s="183">
        <v>0</v>
      </c>
      <c r="J106" s="178">
        <v>0</v>
      </c>
      <c r="K106" s="167"/>
      <c r="L106" s="170"/>
    </row>
    <row r="107" spans="1:12" ht="19.5" customHeight="1">
      <c r="A107" s="178">
        <v>106</v>
      </c>
      <c r="B107" s="178" t="s">
        <v>358</v>
      </c>
      <c r="C107" s="178" t="s">
        <v>246</v>
      </c>
      <c r="D107" s="178" t="s">
        <v>615</v>
      </c>
      <c r="E107" s="178" t="s">
        <v>219</v>
      </c>
      <c r="F107" s="181" t="s">
        <v>616</v>
      </c>
      <c r="G107" s="170" t="s">
        <v>491</v>
      </c>
      <c r="H107" s="182" t="s">
        <v>286</v>
      </c>
      <c r="I107" s="183">
        <v>0</v>
      </c>
      <c r="J107" s="178" t="s">
        <v>342</v>
      </c>
      <c r="K107" s="165"/>
      <c r="L107" s="170"/>
    </row>
    <row r="108" spans="1:12" ht="19.5" customHeight="1">
      <c r="A108" s="178">
        <v>107</v>
      </c>
      <c r="B108" s="178" t="s">
        <v>358</v>
      </c>
      <c r="C108" s="178" t="s">
        <v>246</v>
      </c>
      <c r="D108" s="178" t="s">
        <v>617</v>
      </c>
      <c r="E108" s="178" t="s">
        <v>219</v>
      </c>
      <c r="F108" s="181" t="s">
        <v>618</v>
      </c>
      <c r="G108" s="170" t="s">
        <v>619</v>
      </c>
      <c r="H108" s="182" t="s">
        <v>286</v>
      </c>
      <c r="I108" s="183">
        <v>0</v>
      </c>
      <c r="J108" s="178" t="s">
        <v>307</v>
      </c>
      <c r="K108" s="185" t="s">
        <v>620</v>
      </c>
      <c r="L108" s="170"/>
    </row>
    <row r="109" spans="1:12" ht="19.5" customHeight="1">
      <c r="A109" s="178">
        <v>108</v>
      </c>
      <c r="B109" s="178" t="s">
        <v>358</v>
      </c>
      <c r="C109" s="178" t="s">
        <v>294</v>
      </c>
      <c r="D109" s="178" t="s">
        <v>621</v>
      </c>
      <c r="E109" s="178" t="s">
        <v>206</v>
      </c>
      <c r="F109" s="181">
        <v>0</v>
      </c>
      <c r="G109" s="170">
        <v>0</v>
      </c>
      <c r="H109" s="182" t="s">
        <v>300</v>
      </c>
      <c r="I109" s="183">
        <v>0</v>
      </c>
      <c r="J109" s="178">
        <v>0</v>
      </c>
      <c r="K109" s="167"/>
      <c r="L109" s="170"/>
    </row>
    <row r="110" spans="1:12" ht="19.5" customHeight="1">
      <c r="A110" s="178">
        <v>109</v>
      </c>
      <c r="B110" s="178" t="s">
        <v>358</v>
      </c>
      <c r="C110" s="178" t="s">
        <v>294</v>
      </c>
      <c r="D110" s="178" t="s">
        <v>622</v>
      </c>
      <c r="E110" s="178" t="s">
        <v>206</v>
      </c>
      <c r="F110" s="181">
        <v>0</v>
      </c>
      <c r="G110" s="170">
        <v>0</v>
      </c>
      <c r="H110" s="182" t="s">
        <v>300</v>
      </c>
      <c r="I110" s="183">
        <v>0</v>
      </c>
      <c r="J110" s="178">
        <v>0</v>
      </c>
      <c r="K110" s="167"/>
      <c r="L110" s="170"/>
    </row>
    <row r="111" spans="1:12" ht="19.5" customHeight="1">
      <c r="A111" s="178">
        <v>110</v>
      </c>
      <c r="B111" s="178" t="s">
        <v>358</v>
      </c>
      <c r="C111" s="178" t="s">
        <v>294</v>
      </c>
      <c r="D111" s="178" t="s">
        <v>623</v>
      </c>
      <c r="E111" s="178" t="s">
        <v>206</v>
      </c>
      <c r="F111" s="181">
        <v>0</v>
      </c>
      <c r="G111" s="170">
        <v>0</v>
      </c>
      <c r="H111" s="182" t="s">
        <v>300</v>
      </c>
      <c r="I111" s="183">
        <v>0</v>
      </c>
      <c r="J111" s="178">
        <v>0</v>
      </c>
      <c r="K111" s="167"/>
      <c r="L111" s="170"/>
    </row>
    <row r="112" spans="1:12" ht="19.5" customHeight="1">
      <c r="A112" s="178">
        <v>111</v>
      </c>
      <c r="B112" s="178" t="s">
        <v>358</v>
      </c>
      <c r="C112" s="178" t="s">
        <v>294</v>
      </c>
      <c r="D112" s="178" t="s">
        <v>624</v>
      </c>
      <c r="E112" s="178" t="s">
        <v>206</v>
      </c>
      <c r="F112" s="181">
        <v>0</v>
      </c>
      <c r="G112" s="170">
        <v>0</v>
      </c>
      <c r="H112" s="182" t="s">
        <v>300</v>
      </c>
      <c r="I112" s="183">
        <v>0</v>
      </c>
      <c r="J112" s="178">
        <v>0</v>
      </c>
      <c r="K112" s="167"/>
      <c r="L112" s="170"/>
    </row>
    <row r="113" spans="1:12" ht="19.5" customHeight="1">
      <c r="A113" s="178">
        <v>112</v>
      </c>
      <c r="B113" s="178" t="s">
        <v>358</v>
      </c>
      <c r="C113" s="178" t="s">
        <v>294</v>
      </c>
      <c r="D113" s="178" t="s">
        <v>625</v>
      </c>
      <c r="E113" s="178" t="s">
        <v>206</v>
      </c>
      <c r="F113" s="181">
        <v>0</v>
      </c>
      <c r="G113" s="170">
        <v>0</v>
      </c>
      <c r="H113" s="182" t="s">
        <v>300</v>
      </c>
      <c r="I113" s="183">
        <v>0</v>
      </c>
      <c r="J113" s="178">
        <v>0</v>
      </c>
      <c r="K113" s="166"/>
      <c r="L113" s="170"/>
    </row>
    <row r="114" spans="1:12" ht="19.5" customHeight="1">
      <c r="A114" s="178">
        <v>113</v>
      </c>
      <c r="B114" s="178" t="s">
        <v>358</v>
      </c>
      <c r="C114" s="178" t="s">
        <v>291</v>
      </c>
      <c r="D114" s="178" t="s">
        <v>626</v>
      </c>
      <c r="E114" s="178" t="s">
        <v>206</v>
      </c>
      <c r="F114" s="181">
        <v>0</v>
      </c>
      <c r="G114" s="170">
        <v>0</v>
      </c>
      <c r="H114" s="182" t="s">
        <v>300</v>
      </c>
      <c r="I114" s="183">
        <v>0</v>
      </c>
      <c r="J114" s="178">
        <v>0</v>
      </c>
      <c r="K114" s="167"/>
      <c r="L114" s="170"/>
    </row>
    <row r="115" spans="1:12" ht="19.5" customHeight="1">
      <c r="A115" s="178">
        <v>114</v>
      </c>
      <c r="B115" s="178" t="s">
        <v>358</v>
      </c>
      <c r="C115" s="178" t="s">
        <v>291</v>
      </c>
      <c r="D115" s="178" t="s">
        <v>627</v>
      </c>
      <c r="E115" s="178" t="s">
        <v>206</v>
      </c>
      <c r="F115" s="181">
        <v>0</v>
      </c>
      <c r="G115" s="170">
        <v>0</v>
      </c>
      <c r="H115" s="182" t="s">
        <v>300</v>
      </c>
      <c r="I115" s="183">
        <v>0</v>
      </c>
      <c r="J115" s="178">
        <v>0</v>
      </c>
      <c r="K115" s="167"/>
      <c r="L115" s="170"/>
    </row>
    <row r="116" spans="1:12" ht="19.5" customHeight="1">
      <c r="A116" s="178">
        <v>115</v>
      </c>
      <c r="B116" s="178" t="s">
        <v>358</v>
      </c>
      <c r="C116" s="178" t="s">
        <v>291</v>
      </c>
      <c r="D116" s="178" t="s">
        <v>628</v>
      </c>
      <c r="E116" s="178" t="s">
        <v>206</v>
      </c>
      <c r="F116" s="181">
        <v>0</v>
      </c>
      <c r="G116" s="170">
        <v>0</v>
      </c>
      <c r="H116" s="182" t="s">
        <v>300</v>
      </c>
      <c r="I116" s="183">
        <v>0</v>
      </c>
      <c r="J116" s="178">
        <v>0</v>
      </c>
      <c r="K116" s="167"/>
      <c r="L116" s="170"/>
    </row>
    <row r="117" spans="1:12" ht="19.5" customHeight="1">
      <c r="A117" s="178">
        <v>116</v>
      </c>
      <c r="B117" s="178" t="s">
        <v>358</v>
      </c>
      <c r="C117" s="178" t="s">
        <v>291</v>
      </c>
      <c r="D117" s="178" t="s">
        <v>629</v>
      </c>
      <c r="E117" s="178" t="s">
        <v>206</v>
      </c>
      <c r="F117" s="181">
        <v>0</v>
      </c>
      <c r="G117" s="170">
        <v>0</v>
      </c>
      <c r="H117" s="182" t="s">
        <v>300</v>
      </c>
      <c r="I117" s="183">
        <v>0</v>
      </c>
      <c r="J117" s="178">
        <v>0</v>
      </c>
      <c r="K117" s="167"/>
      <c r="L117" s="170"/>
    </row>
    <row r="118" spans="1:12" ht="19.5" customHeight="1">
      <c r="A118" s="178">
        <v>117</v>
      </c>
      <c r="B118" s="178" t="s">
        <v>358</v>
      </c>
      <c r="C118" s="178" t="s">
        <v>288</v>
      </c>
      <c r="D118" s="178" t="s">
        <v>630</v>
      </c>
      <c r="E118" s="178" t="s">
        <v>206</v>
      </c>
      <c r="F118" s="181">
        <v>0</v>
      </c>
      <c r="G118" s="170">
        <v>0</v>
      </c>
      <c r="H118" s="182" t="s">
        <v>300</v>
      </c>
      <c r="I118" s="183">
        <v>0</v>
      </c>
      <c r="J118" s="178">
        <v>0</v>
      </c>
      <c r="K118" s="167"/>
      <c r="L118" s="170"/>
    </row>
    <row r="119" spans="1:12" ht="19.5" customHeight="1">
      <c r="A119" s="178">
        <v>118</v>
      </c>
      <c r="B119" s="178" t="s">
        <v>358</v>
      </c>
      <c r="C119" s="178" t="s">
        <v>288</v>
      </c>
      <c r="D119" s="178" t="s">
        <v>631</v>
      </c>
      <c r="E119" s="178" t="s">
        <v>206</v>
      </c>
      <c r="F119" s="181">
        <v>0</v>
      </c>
      <c r="G119" s="170">
        <v>0</v>
      </c>
      <c r="H119" s="182" t="s">
        <v>300</v>
      </c>
      <c r="I119" s="183">
        <v>0</v>
      </c>
      <c r="J119" s="178">
        <v>0</v>
      </c>
      <c r="K119" s="167"/>
      <c r="L119" s="170"/>
    </row>
    <row r="120" spans="1:12" ht="19.5" customHeight="1">
      <c r="A120" s="178">
        <v>119</v>
      </c>
      <c r="B120" s="178" t="s">
        <v>358</v>
      </c>
      <c r="C120" s="178" t="s">
        <v>288</v>
      </c>
      <c r="D120" s="178" t="s">
        <v>632</v>
      </c>
      <c r="E120" s="178" t="s">
        <v>206</v>
      </c>
      <c r="F120" s="181">
        <v>0</v>
      </c>
      <c r="G120" s="170">
        <v>0</v>
      </c>
      <c r="H120" s="182" t="s">
        <v>300</v>
      </c>
      <c r="I120" s="183">
        <v>0</v>
      </c>
      <c r="J120" s="178">
        <v>0</v>
      </c>
      <c r="K120" s="166"/>
      <c r="L120" s="170"/>
    </row>
    <row r="121" spans="1:12" ht="19.5" customHeight="1">
      <c r="A121" s="178">
        <v>120</v>
      </c>
      <c r="B121" s="178" t="s">
        <v>358</v>
      </c>
      <c r="C121" s="178" t="s">
        <v>288</v>
      </c>
      <c r="D121" s="178" t="s">
        <v>633</v>
      </c>
      <c r="E121" s="178" t="s">
        <v>206</v>
      </c>
      <c r="F121" s="181">
        <v>0</v>
      </c>
      <c r="G121" s="170">
        <v>0</v>
      </c>
      <c r="H121" s="182" t="s">
        <v>300</v>
      </c>
      <c r="I121" s="183">
        <v>0</v>
      </c>
      <c r="J121" s="178">
        <v>0</v>
      </c>
      <c r="K121" s="167"/>
      <c r="L121" s="170"/>
    </row>
    <row r="122" spans="1:12" ht="19.5" customHeight="1">
      <c r="A122" s="178">
        <v>121</v>
      </c>
      <c r="B122" s="178" t="s">
        <v>358</v>
      </c>
      <c r="C122" s="178" t="s">
        <v>288</v>
      </c>
      <c r="D122" s="178" t="s">
        <v>634</v>
      </c>
      <c r="E122" s="178" t="s">
        <v>206</v>
      </c>
      <c r="F122" s="181">
        <v>0</v>
      </c>
      <c r="G122" s="170">
        <v>0</v>
      </c>
      <c r="H122" s="182" t="s">
        <v>300</v>
      </c>
      <c r="I122" s="183">
        <v>0</v>
      </c>
      <c r="J122" s="178">
        <v>0</v>
      </c>
      <c r="K122" s="167"/>
      <c r="L122" s="170"/>
    </row>
    <row r="123" spans="1:12" ht="19.5" customHeight="1">
      <c r="A123" s="178">
        <v>122</v>
      </c>
      <c r="B123" s="178" t="s">
        <v>358</v>
      </c>
      <c r="C123" s="178" t="s">
        <v>288</v>
      </c>
      <c r="D123" s="178" t="s">
        <v>635</v>
      </c>
      <c r="E123" s="178" t="s">
        <v>206</v>
      </c>
      <c r="F123" s="181">
        <v>0</v>
      </c>
      <c r="G123" s="170">
        <v>0</v>
      </c>
      <c r="H123" s="182" t="s">
        <v>300</v>
      </c>
      <c r="I123" s="183">
        <v>0</v>
      </c>
      <c r="J123" s="178">
        <v>0</v>
      </c>
      <c r="K123" s="167"/>
      <c r="L123" s="170"/>
    </row>
    <row r="124" spans="1:12" ht="19.5" customHeight="1">
      <c r="A124" s="178">
        <v>123</v>
      </c>
      <c r="B124" s="178" t="s">
        <v>358</v>
      </c>
      <c r="C124" s="178" t="s">
        <v>288</v>
      </c>
      <c r="D124" s="178" t="s">
        <v>636</v>
      </c>
      <c r="E124" s="178" t="s">
        <v>206</v>
      </c>
      <c r="F124" s="181">
        <v>0</v>
      </c>
      <c r="G124" s="170">
        <v>0</v>
      </c>
      <c r="H124" s="182" t="s">
        <v>300</v>
      </c>
      <c r="I124" s="183">
        <v>0</v>
      </c>
      <c r="J124" s="178">
        <v>0</v>
      </c>
      <c r="K124" s="167"/>
      <c r="L124" s="170"/>
    </row>
    <row r="125" spans="1:12" ht="19.5" customHeight="1">
      <c r="A125" s="178">
        <v>124</v>
      </c>
      <c r="B125" s="178" t="s">
        <v>358</v>
      </c>
      <c r="C125" s="178" t="s">
        <v>285</v>
      </c>
      <c r="D125" s="178" t="s">
        <v>637</v>
      </c>
      <c r="E125" s="178" t="s">
        <v>227</v>
      </c>
      <c r="F125" s="181">
        <v>0</v>
      </c>
      <c r="G125" s="170">
        <v>0</v>
      </c>
      <c r="H125" s="182" t="s">
        <v>300</v>
      </c>
      <c r="I125" s="183">
        <v>0</v>
      </c>
      <c r="J125" s="178">
        <v>0</v>
      </c>
      <c r="K125" s="166"/>
      <c r="L125" s="170"/>
    </row>
    <row r="126" spans="1:12" ht="19.5" customHeight="1">
      <c r="A126" s="178">
        <v>125</v>
      </c>
      <c r="B126" s="178" t="s">
        <v>358</v>
      </c>
      <c r="C126" s="178" t="s">
        <v>285</v>
      </c>
      <c r="D126" s="178" t="s">
        <v>638</v>
      </c>
      <c r="E126" s="178" t="s">
        <v>231</v>
      </c>
      <c r="F126" s="181">
        <v>0</v>
      </c>
      <c r="G126" s="170">
        <v>0</v>
      </c>
      <c r="H126" s="182" t="s">
        <v>300</v>
      </c>
      <c r="I126" s="183">
        <v>0</v>
      </c>
      <c r="J126" s="178">
        <v>0</v>
      </c>
      <c r="K126" s="166"/>
      <c r="L126" s="170"/>
    </row>
    <row r="127" spans="1:12" ht="19.5" customHeight="1">
      <c r="A127" s="178">
        <v>126</v>
      </c>
      <c r="B127" s="178" t="s">
        <v>358</v>
      </c>
      <c r="C127" s="178" t="s">
        <v>285</v>
      </c>
      <c r="D127" s="178" t="s">
        <v>639</v>
      </c>
      <c r="E127" s="178" t="s">
        <v>205</v>
      </c>
      <c r="F127" s="181">
        <v>0</v>
      </c>
      <c r="G127" s="170">
        <v>0</v>
      </c>
      <c r="H127" s="182" t="s">
        <v>300</v>
      </c>
      <c r="I127" s="183">
        <v>0</v>
      </c>
      <c r="J127" s="178">
        <v>0</v>
      </c>
      <c r="K127" s="167"/>
      <c r="L127" s="170"/>
    </row>
    <row r="128" spans="1:12" ht="19.5" customHeight="1">
      <c r="A128" s="178">
        <v>127</v>
      </c>
      <c r="B128" s="178" t="s">
        <v>358</v>
      </c>
      <c r="C128" s="178" t="s">
        <v>285</v>
      </c>
      <c r="D128" s="178" t="s">
        <v>640</v>
      </c>
      <c r="E128" s="178" t="s">
        <v>206</v>
      </c>
      <c r="F128" s="181">
        <v>0</v>
      </c>
      <c r="G128" s="170">
        <v>0</v>
      </c>
      <c r="H128" s="182" t="s">
        <v>300</v>
      </c>
      <c r="I128" s="183">
        <v>0</v>
      </c>
      <c r="J128" s="178">
        <v>0</v>
      </c>
      <c r="K128" s="167"/>
      <c r="L128" s="170"/>
    </row>
    <row r="129" spans="1:12" ht="19.5" customHeight="1">
      <c r="A129" s="178">
        <v>128</v>
      </c>
      <c r="B129" s="178" t="s">
        <v>358</v>
      </c>
      <c r="C129" s="178" t="s">
        <v>285</v>
      </c>
      <c r="D129" s="178" t="s">
        <v>641</v>
      </c>
      <c r="E129" s="178" t="s">
        <v>206</v>
      </c>
      <c r="F129" s="181">
        <v>0</v>
      </c>
      <c r="G129" s="170">
        <v>0</v>
      </c>
      <c r="H129" s="182" t="s">
        <v>300</v>
      </c>
      <c r="I129" s="183">
        <v>0</v>
      </c>
      <c r="J129" s="178">
        <v>0</v>
      </c>
      <c r="K129" s="167"/>
      <c r="L129" s="170"/>
    </row>
    <row r="130" spans="1:12" ht="19.5" customHeight="1">
      <c r="A130" s="178">
        <v>129</v>
      </c>
      <c r="B130" s="178" t="s">
        <v>358</v>
      </c>
      <c r="C130" s="178" t="s">
        <v>285</v>
      </c>
      <c r="D130" s="178" t="s">
        <v>642</v>
      </c>
      <c r="E130" s="178" t="s">
        <v>206</v>
      </c>
      <c r="F130" s="181">
        <v>0</v>
      </c>
      <c r="G130" s="170">
        <v>0</v>
      </c>
      <c r="H130" s="182" t="s">
        <v>300</v>
      </c>
      <c r="I130" s="183">
        <v>0</v>
      </c>
      <c r="J130" s="178">
        <v>0</v>
      </c>
      <c r="K130" s="167"/>
      <c r="L130" s="170"/>
    </row>
    <row r="131" spans="1:12" ht="19.5" customHeight="1">
      <c r="A131" s="178">
        <v>130</v>
      </c>
      <c r="B131" s="178" t="s">
        <v>358</v>
      </c>
      <c r="C131" s="178" t="s">
        <v>285</v>
      </c>
      <c r="D131" s="178" t="s">
        <v>643</v>
      </c>
      <c r="E131" s="178" t="s">
        <v>206</v>
      </c>
      <c r="F131" s="181">
        <v>0</v>
      </c>
      <c r="G131" s="170">
        <v>0</v>
      </c>
      <c r="H131" s="182" t="s">
        <v>300</v>
      </c>
      <c r="I131" s="183">
        <v>0</v>
      </c>
      <c r="J131" s="178">
        <v>0</v>
      </c>
      <c r="K131" s="167"/>
      <c r="L131" s="170"/>
    </row>
    <row r="132" spans="1:12" ht="19.5" customHeight="1">
      <c r="A132" s="178">
        <v>131</v>
      </c>
      <c r="B132" s="178" t="s">
        <v>358</v>
      </c>
      <c r="C132" s="178" t="s">
        <v>285</v>
      </c>
      <c r="D132" s="178" t="s">
        <v>644</v>
      </c>
      <c r="E132" s="178" t="s">
        <v>206</v>
      </c>
      <c r="F132" s="181">
        <v>0</v>
      </c>
      <c r="G132" s="170">
        <v>0</v>
      </c>
      <c r="H132" s="182" t="s">
        <v>300</v>
      </c>
      <c r="I132" s="183">
        <v>0</v>
      </c>
      <c r="J132" s="178">
        <v>0</v>
      </c>
      <c r="K132" s="167"/>
      <c r="L132" s="170"/>
    </row>
    <row r="133" spans="1:12" ht="19.5" customHeight="1">
      <c r="A133" s="178">
        <v>132</v>
      </c>
      <c r="B133" s="178" t="s">
        <v>358</v>
      </c>
      <c r="C133" s="178" t="s">
        <v>285</v>
      </c>
      <c r="D133" s="178" t="s">
        <v>645</v>
      </c>
      <c r="E133" s="178" t="s">
        <v>206</v>
      </c>
      <c r="F133" s="181">
        <v>0</v>
      </c>
      <c r="G133" s="170">
        <v>0</v>
      </c>
      <c r="H133" s="182" t="s">
        <v>300</v>
      </c>
      <c r="I133" s="183">
        <v>0</v>
      </c>
      <c r="J133" s="178">
        <v>0</v>
      </c>
      <c r="K133" s="167"/>
      <c r="L133" s="170"/>
    </row>
    <row r="134" spans="1:12" ht="19.5" customHeight="1">
      <c r="A134" s="178">
        <v>133</v>
      </c>
      <c r="B134" s="178" t="s">
        <v>358</v>
      </c>
      <c r="C134" s="178" t="s">
        <v>285</v>
      </c>
      <c r="D134" s="178" t="s">
        <v>646</v>
      </c>
      <c r="E134" s="178" t="s">
        <v>206</v>
      </c>
      <c r="F134" s="181">
        <v>0</v>
      </c>
      <c r="G134" s="170">
        <v>0</v>
      </c>
      <c r="H134" s="182" t="s">
        <v>300</v>
      </c>
      <c r="I134" s="183">
        <v>0</v>
      </c>
      <c r="J134" s="178">
        <v>0</v>
      </c>
      <c r="K134" s="167"/>
      <c r="L134" s="170"/>
    </row>
    <row r="135" spans="1:12" ht="19.5" customHeight="1">
      <c r="A135" s="178">
        <v>134</v>
      </c>
      <c r="B135" s="178" t="s">
        <v>358</v>
      </c>
      <c r="C135" s="178" t="s">
        <v>285</v>
      </c>
      <c r="D135" s="178" t="s">
        <v>647</v>
      </c>
      <c r="E135" s="178" t="s">
        <v>206</v>
      </c>
      <c r="F135" s="181">
        <v>0</v>
      </c>
      <c r="G135" s="170">
        <v>0</v>
      </c>
      <c r="H135" s="182" t="s">
        <v>300</v>
      </c>
      <c r="I135" s="183">
        <v>0</v>
      </c>
      <c r="J135" s="178">
        <v>0</v>
      </c>
      <c r="K135" s="167"/>
      <c r="L135" s="170"/>
    </row>
    <row r="136" spans="1:12" ht="19.5" customHeight="1">
      <c r="A136" s="178">
        <v>135</v>
      </c>
      <c r="B136" s="178" t="s">
        <v>358</v>
      </c>
      <c r="C136" s="178" t="s">
        <v>285</v>
      </c>
      <c r="D136" s="178" t="s">
        <v>648</v>
      </c>
      <c r="E136" s="178" t="s">
        <v>206</v>
      </c>
      <c r="F136" s="181">
        <v>0</v>
      </c>
      <c r="G136" s="170">
        <v>0</v>
      </c>
      <c r="H136" s="182" t="s">
        <v>300</v>
      </c>
      <c r="I136" s="183">
        <v>0</v>
      </c>
      <c r="J136" s="178">
        <v>0</v>
      </c>
      <c r="K136" s="167"/>
      <c r="L136" s="170"/>
    </row>
    <row r="137" spans="1:12" ht="19.5" customHeight="1">
      <c r="A137" s="178">
        <v>136</v>
      </c>
      <c r="B137" s="178" t="s">
        <v>358</v>
      </c>
      <c r="C137" s="178" t="s">
        <v>285</v>
      </c>
      <c r="D137" s="178" t="s">
        <v>649</v>
      </c>
      <c r="E137" s="178" t="s">
        <v>206</v>
      </c>
      <c r="F137" s="181">
        <v>0</v>
      </c>
      <c r="G137" s="170">
        <v>0</v>
      </c>
      <c r="H137" s="182" t="s">
        <v>300</v>
      </c>
      <c r="I137" s="183">
        <v>0</v>
      </c>
      <c r="J137" s="178">
        <v>0</v>
      </c>
      <c r="K137" s="166"/>
      <c r="L137" s="170"/>
    </row>
    <row r="138" spans="1:12" ht="19.5" customHeight="1">
      <c r="A138" s="178">
        <v>137</v>
      </c>
      <c r="B138" s="178" t="s">
        <v>358</v>
      </c>
      <c r="C138" s="178" t="s">
        <v>285</v>
      </c>
      <c r="D138" s="178" t="s">
        <v>650</v>
      </c>
      <c r="E138" s="178" t="s">
        <v>206</v>
      </c>
      <c r="F138" s="181">
        <v>0</v>
      </c>
      <c r="G138" s="170">
        <v>0</v>
      </c>
      <c r="H138" s="182" t="s">
        <v>300</v>
      </c>
      <c r="I138" s="183">
        <v>0</v>
      </c>
      <c r="J138" s="178">
        <v>0</v>
      </c>
      <c r="K138" s="166"/>
      <c r="L138" s="170"/>
    </row>
    <row r="139" spans="1:12" ht="19.5" customHeight="1">
      <c r="A139" s="178">
        <v>138</v>
      </c>
      <c r="B139" s="178" t="s">
        <v>358</v>
      </c>
      <c r="C139" s="178" t="s">
        <v>285</v>
      </c>
      <c r="D139" s="178" t="s">
        <v>651</v>
      </c>
      <c r="E139" s="178" t="s">
        <v>206</v>
      </c>
      <c r="F139" s="181">
        <v>0</v>
      </c>
      <c r="G139" s="170">
        <v>0</v>
      </c>
      <c r="H139" s="182" t="s">
        <v>300</v>
      </c>
      <c r="I139" s="183">
        <v>0</v>
      </c>
      <c r="J139" s="178">
        <v>0</v>
      </c>
      <c r="K139" s="167"/>
      <c r="L139" s="170"/>
    </row>
    <row r="140" spans="1:12" ht="19.5" customHeight="1">
      <c r="A140" s="178">
        <v>139</v>
      </c>
      <c r="B140" s="178" t="s">
        <v>358</v>
      </c>
      <c r="C140" s="178" t="s">
        <v>285</v>
      </c>
      <c r="D140" s="178" t="s">
        <v>652</v>
      </c>
      <c r="E140" s="178" t="s">
        <v>206</v>
      </c>
      <c r="F140" s="181">
        <v>0</v>
      </c>
      <c r="G140" s="170">
        <v>0</v>
      </c>
      <c r="H140" s="182" t="s">
        <v>300</v>
      </c>
      <c r="I140" s="183">
        <v>0</v>
      </c>
      <c r="J140" s="178">
        <v>0</v>
      </c>
      <c r="K140" s="167"/>
      <c r="L140" s="170"/>
    </row>
    <row r="141" spans="1:12" ht="19.5" customHeight="1">
      <c r="A141" s="178">
        <v>140</v>
      </c>
      <c r="B141" s="178" t="s">
        <v>358</v>
      </c>
      <c r="C141" s="178" t="s">
        <v>285</v>
      </c>
      <c r="D141" s="178" t="s">
        <v>653</v>
      </c>
      <c r="E141" s="178" t="s">
        <v>206</v>
      </c>
      <c r="F141" s="181">
        <v>0</v>
      </c>
      <c r="G141" s="170">
        <v>0</v>
      </c>
      <c r="H141" s="182" t="s">
        <v>300</v>
      </c>
      <c r="I141" s="183">
        <v>0</v>
      </c>
      <c r="J141" s="178">
        <v>0</v>
      </c>
      <c r="K141" s="167"/>
      <c r="L141" s="170"/>
    </row>
    <row r="142" spans="1:12" ht="19.5" customHeight="1">
      <c r="A142" s="178">
        <v>141</v>
      </c>
      <c r="B142" s="178" t="s">
        <v>358</v>
      </c>
      <c r="C142" s="178" t="s">
        <v>282</v>
      </c>
      <c r="D142" s="178" t="s">
        <v>654</v>
      </c>
      <c r="E142" s="178" t="s">
        <v>205</v>
      </c>
      <c r="F142" s="181" t="s">
        <v>655</v>
      </c>
      <c r="G142" s="170">
        <v>0</v>
      </c>
      <c r="H142" s="182" t="s">
        <v>300</v>
      </c>
      <c r="I142" s="183">
        <v>0</v>
      </c>
      <c r="J142" s="178">
        <v>0</v>
      </c>
      <c r="K142" s="167"/>
      <c r="L142" s="170"/>
    </row>
    <row r="143" spans="1:12" ht="19.5" customHeight="1">
      <c r="A143" s="178">
        <v>142</v>
      </c>
      <c r="B143" s="178" t="s">
        <v>358</v>
      </c>
      <c r="C143" s="178" t="s">
        <v>275</v>
      </c>
      <c r="D143" s="178" t="s">
        <v>656</v>
      </c>
      <c r="E143" s="178" t="s">
        <v>198</v>
      </c>
      <c r="F143" s="181" t="s">
        <v>657</v>
      </c>
      <c r="G143" s="170" t="s">
        <v>573</v>
      </c>
      <c r="H143" s="182" t="s">
        <v>300</v>
      </c>
      <c r="I143" s="183">
        <v>0</v>
      </c>
      <c r="J143" s="178">
        <v>0</v>
      </c>
      <c r="K143" s="166"/>
      <c r="L143" s="170"/>
    </row>
    <row r="144" spans="1:12" ht="19.5" customHeight="1">
      <c r="A144" s="178">
        <v>143</v>
      </c>
      <c r="B144" s="178" t="s">
        <v>358</v>
      </c>
      <c r="C144" s="178" t="s">
        <v>275</v>
      </c>
      <c r="D144" s="178" t="s">
        <v>658</v>
      </c>
      <c r="E144" s="178" t="s">
        <v>198</v>
      </c>
      <c r="F144" s="181" t="s">
        <v>657</v>
      </c>
      <c r="G144" s="170" t="s">
        <v>659</v>
      </c>
      <c r="H144" s="182" t="s">
        <v>300</v>
      </c>
      <c r="I144" s="183">
        <v>0</v>
      </c>
      <c r="J144" s="178">
        <v>0</v>
      </c>
      <c r="K144" s="166"/>
      <c r="L144" s="170"/>
    </row>
    <row r="145" spans="1:12" ht="19.5" customHeight="1">
      <c r="A145" s="178">
        <v>144</v>
      </c>
      <c r="B145" s="178" t="s">
        <v>358</v>
      </c>
      <c r="C145" s="178" t="s">
        <v>275</v>
      </c>
      <c r="D145" s="178" t="s">
        <v>660</v>
      </c>
      <c r="E145" s="178" t="s">
        <v>198</v>
      </c>
      <c r="F145" s="181" t="s">
        <v>657</v>
      </c>
      <c r="G145" s="170" t="s">
        <v>573</v>
      </c>
      <c r="H145" s="182" t="s">
        <v>300</v>
      </c>
      <c r="I145" s="183">
        <v>0</v>
      </c>
      <c r="J145" s="178">
        <v>0</v>
      </c>
      <c r="K145" s="166"/>
      <c r="L145" s="170"/>
    </row>
    <row r="146" spans="1:12" ht="19.5" customHeight="1">
      <c r="A146" s="178">
        <v>145</v>
      </c>
      <c r="B146" s="178" t="s">
        <v>358</v>
      </c>
      <c r="C146" s="178" t="s">
        <v>275</v>
      </c>
      <c r="D146" s="178" t="s">
        <v>661</v>
      </c>
      <c r="E146" s="178" t="s">
        <v>191</v>
      </c>
      <c r="F146" s="181">
        <v>0</v>
      </c>
      <c r="G146" s="170" t="s">
        <v>662</v>
      </c>
      <c r="H146" s="182" t="s">
        <v>300</v>
      </c>
      <c r="I146" s="183" t="s">
        <v>278</v>
      </c>
      <c r="J146" s="178">
        <v>0</v>
      </c>
      <c r="K146" s="167"/>
      <c r="L146" s="170"/>
    </row>
    <row r="147" spans="1:12" ht="19.5" customHeight="1">
      <c r="A147" s="178">
        <v>146</v>
      </c>
      <c r="B147" s="178" t="s">
        <v>358</v>
      </c>
      <c r="C147" s="178" t="s">
        <v>271</v>
      </c>
      <c r="D147" s="178" t="s">
        <v>663</v>
      </c>
      <c r="E147" s="178" t="s">
        <v>205</v>
      </c>
      <c r="F147" s="181">
        <v>0</v>
      </c>
      <c r="G147" s="170">
        <v>0</v>
      </c>
      <c r="H147" s="182" t="s">
        <v>300</v>
      </c>
      <c r="I147" s="183">
        <v>0</v>
      </c>
      <c r="J147" s="178">
        <v>0</v>
      </c>
      <c r="K147" s="167"/>
      <c r="L147" s="170"/>
    </row>
    <row r="148" spans="1:12" ht="19.5" customHeight="1">
      <c r="A148" s="178">
        <v>147</v>
      </c>
      <c r="B148" s="178" t="s">
        <v>358</v>
      </c>
      <c r="C148" s="178" t="s">
        <v>271</v>
      </c>
      <c r="D148" s="178" t="s">
        <v>664</v>
      </c>
      <c r="E148" s="178" t="s">
        <v>242</v>
      </c>
      <c r="F148" s="181">
        <v>0</v>
      </c>
      <c r="G148" s="170">
        <v>0</v>
      </c>
      <c r="H148" s="182" t="s">
        <v>300</v>
      </c>
      <c r="I148" s="183">
        <v>0</v>
      </c>
      <c r="J148" s="178">
        <v>0</v>
      </c>
      <c r="K148" s="166"/>
      <c r="L148" s="170"/>
    </row>
    <row r="149" spans="1:12" ht="19.5" customHeight="1">
      <c r="A149" s="178">
        <v>148</v>
      </c>
      <c r="B149" s="178" t="s">
        <v>358</v>
      </c>
      <c r="C149" s="178" t="s">
        <v>271</v>
      </c>
      <c r="D149" s="178" t="s">
        <v>665</v>
      </c>
      <c r="E149" s="178" t="s">
        <v>242</v>
      </c>
      <c r="F149" s="181">
        <v>0</v>
      </c>
      <c r="G149" s="170">
        <v>0</v>
      </c>
      <c r="H149" s="182" t="s">
        <v>300</v>
      </c>
      <c r="I149" s="183">
        <v>0</v>
      </c>
      <c r="J149" s="178">
        <v>0</v>
      </c>
      <c r="K149" s="167"/>
      <c r="L149" s="170"/>
    </row>
    <row r="150" spans="1:12" ht="19.5" customHeight="1">
      <c r="A150" s="178">
        <v>149</v>
      </c>
      <c r="B150" s="178" t="s">
        <v>358</v>
      </c>
      <c r="C150" s="178" t="s">
        <v>271</v>
      </c>
      <c r="D150" s="178" t="s">
        <v>666</v>
      </c>
      <c r="E150" s="178" t="s">
        <v>242</v>
      </c>
      <c r="F150" s="181">
        <v>0</v>
      </c>
      <c r="G150" s="170">
        <v>0</v>
      </c>
      <c r="H150" s="182" t="s">
        <v>300</v>
      </c>
      <c r="I150" s="183">
        <v>0</v>
      </c>
      <c r="J150" s="178">
        <v>0</v>
      </c>
      <c r="K150" s="166"/>
      <c r="L150" s="170"/>
    </row>
    <row r="151" spans="1:12" s="179" customFormat="1" ht="19.5" customHeight="1">
      <c r="A151" s="178">
        <v>150</v>
      </c>
      <c r="B151" s="178" t="s">
        <v>667</v>
      </c>
      <c r="C151" s="178" t="s">
        <v>152</v>
      </c>
      <c r="D151" s="170" t="s">
        <v>668</v>
      </c>
      <c r="E151" s="178" t="s">
        <v>206</v>
      </c>
      <c r="F151" s="171" t="s">
        <v>669</v>
      </c>
      <c r="G151" s="170">
        <v>0</v>
      </c>
      <c r="H151" s="182" t="s">
        <v>278</v>
      </c>
      <c r="I151" s="183" t="s">
        <v>278</v>
      </c>
      <c r="J151" s="178">
        <v>0</v>
      </c>
      <c r="K151" s="180"/>
      <c r="L151" s="178"/>
    </row>
    <row r="152" spans="1:12" ht="19.5" customHeight="1">
      <c r="A152" s="178">
        <v>151</v>
      </c>
      <c r="B152" s="178" t="s">
        <v>667</v>
      </c>
      <c r="C152" s="178" t="s">
        <v>152</v>
      </c>
      <c r="D152" s="170" t="s">
        <v>670</v>
      </c>
      <c r="E152" s="178" t="s">
        <v>206</v>
      </c>
      <c r="F152" s="171" t="s">
        <v>671</v>
      </c>
      <c r="G152" s="170">
        <v>0</v>
      </c>
      <c r="H152" s="182" t="s">
        <v>278</v>
      </c>
      <c r="I152" s="183" t="s">
        <v>278</v>
      </c>
      <c r="J152" s="178">
        <v>0</v>
      </c>
      <c r="K152" s="180"/>
      <c r="L152" s="178"/>
    </row>
    <row r="153" spans="1:12" ht="19.5" customHeight="1">
      <c r="A153" s="178">
        <v>152</v>
      </c>
      <c r="B153" s="178" t="s">
        <v>667</v>
      </c>
      <c r="C153" s="178" t="s">
        <v>152</v>
      </c>
      <c r="D153" s="170" t="s">
        <v>672</v>
      </c>
      <c r="E153" s="178" t="s">
        <v>206</v>
      </c>
      <c r="F153" s="171" t="s">
        <v>673</v>
      </c>
      <c r="G153" s="170">
        <v>0</v>
      </c>
      <c r="H153" s="182" t="s">
        <v>278</v>
      </c>
      <c r="I153" s="183" t="s">
        <v>278</v>
      </c>
      <c r="J153" s="178">
        <v>0</v>
      </c>
      <c r="K153" s="180"/>
      <c r="L153" s="178"/>
    </row>
    <row r="154" spans="1:12" ht="19.5" customHeight="1">
      <c r="A154" s="178">
        <v>153</v>
      </c>
      <c r="B154" s="178" t="s">
        <v>667</v>
      </c>
      <c r="C154" s="178" t="s">
        <v>152</v>
      </c>
      <c r="D154" s="170" t="s">
        <v>674</v>
      </c>
      <c r="E154" s="178" t="s">
        <v>206</v>
      </c>
      <c r="F154" s="171" t="s">
        <v>675</v>
      </c>
      <c r="G154" s="170" t="s">
        <v>676</v>
      </c>
      <c r="H154" s="182" t="s">
        <v>297</v>
      </c>
      <c r="I154" s="183">
        <v>0</v>
      </c>
      <c r="J154" s="178">
        <v>0</v>
      </c>
      <c r="K154" s="180"/>
      <c r="L154" s="178"/>
    </row>
    <row r="155" spans="1:12" ht="19.5" customHeight="1">
      <c r="A155" s="178">
        <v>154</v>
      </c>
      <c r="B155" s="178" t="s">
        <v>667</v>
      </c>
      <c r="C155" s="178" t="s">
        <v>152</v>
      </c>
      <c r="D155" s="170" t="s">
        <v>677</v>
      </c>
      <c r="E155" s="178" t="s">
        <v>206</v>
      </c>
      <c r="F155" s="171" t="s">
        <v>678</v>
      </c>
      <c r="G155" s="170">
        <v>0</v>
      </c>
      <c r="H155" s="182" t="s">
        <v>297</v>
      </c>
      <c r="I155" s="183" t="s">
        <v>450</v>
      </c>
      <c r="J155" s="178">
        <v>0</v>
      </c>
      <c r="K155" s="180"/>
      <c r="L155" s="178"/>
    </row>
    <row r="156" spans="1:12" ht="19.5" customHeight="1">
      <c r="A156" s="178">
        <v>155</v>
      </c>
      <c r="B156" s="178" t="s">
        <v>667</v>
      </c>
      <c r="C156" s="178" t="s">
        <v>152</v>
      </c>
      <c r="D156" s="170" t="s">
        <v>679</v>
      </c>
      <c r="E156" s="178" t="s">
        <v>206</v>
      </c>
      <c r="F156" s="171" t="s">
        <v>680</v>
      </c>
      <c r="G156" s="170">
        <v>0</v>
      </c>
      <c r="H156" s="182" t="s">
        <v>297</v>
      </c>
      <c r="I156" s="183" t="s">
        <v>460</v>
      </c>
      <c r="J156" s="178">
        <v>0</v>
      </c>
      <c r="K156" s="180"/>
      <c r="L156" s="178"/>
    </row>
    <row r="157" spans="1:12" ht="19.5" customHeight="1">
      <c r="A157" s="178">
        <v>156</v>
      </c>
      <c r="B157" s="178" t="s">
        <v>667</v>
      </c>
      <c r="C157" s="178" t="s">
        <v>152</v>
      </c>
      <c r="D157" s="170" t="s">
        <v>681</v>
      </c>
      <c r="E157" s="178" t="s">
        <v>206</v>
      </c>
      <c r="F157" s="171" t="s">
        <v>680</v>
      </c>
      <c r="G157" s="170">
        <v>0</v>
      </c>
      <c r="H157" s="182" t="s">
        <v>297</v>
      </c>
      <c r="I157" s="183" t="s">
        <v>443</v>
      </c>
      <c r="J157" s="178">
        <v>0</v>
      </c>
      <c r="K157" s="180"/>
      <c r="L157" s="178"/>
    </row>
    <row r="158" spans="1:12" ht="19.5" customHeight="1">
      <c r="A158" s="178">
        <v>157</v>
      </c>
      <c r="B158" s="178" t="s">
        <v>667</v>
      </c>
      <c r="C158" s="178" t="s">
        <v>152</v>
      </c>
      <c r="D158" s="170" t="s">
        <v>682</v>
      </c>
      <c r="E158" s="178" t="s">
        <v>206</v>
      </c>
      <c r="F158" s="171" t="s">
        <v>683</v>
      </c>
      <c r="G158" s="170">
        <v>0</v>
      </c>
      <c r="H158" s="182" t="s">
        <v>297</v>
      </c>
      <c r="I158" s="183" t="s">
        <v>450</v>
      </c>
      <c r="J158" s="178">
        <v>0</v>
      </c>
      <c r="K158" s="180"/>
      <c r="L158" s="178"/>
    </row>
    <row r="159" spans="1:12" ht="19.5" customHeight="1">
      <c r="A159" s="178">
        <v>158</v>
      </c>
      <c r="B159" s="178" t="s">
        <v>667</v>
      </c>
      <c r="C159" s="178" t="s">
        <v>152</v>
      </c>
      <c r="D159" s="170" t="s">
        <v>684</v>
      </c>
      <c r="E159" s="178" t="s">
        <v>206</v>
      </c>
      <c r="F159" s="171" t="s">
        <v>685</v>
      </c>
      <c r="G159" s="170">
        <v>0</v>
      </c>
      <c r="H159" s="182" t="s">
        <v>278</v>
      </c>
      <c r="I159" s="183" t="s">
        <v>278</v>
      </c>
      <c r="J159" s="178">
        <v>0</v>
      </c>
      <c r="K159" s="180"/>
      <c r="L159" s="178"/>
    </row>
    <row r="160" spans="1:12" ht="19.5" customHeight="1">
      <c r="A160" s="178">
        <v>159</v>
      </c>
      <c r="B160" s="178" t="s">
        <v>667</v>
      </c>
      <c r="C160" s="178" t="s">
        <v>151</v>
      </c>
      <c r="D160" s="170" t="s">
        <v>686</v>
      </c>
      <c r="E160" s="178" t="s">
        <v>206</v>
      </c>
      <c r="F160" s="171" t="s">
        <v>687</v>
      </c>
      <c r="G160" s="170">
        <v>0</v>
      </c>
      <c r="H160" s="182" t="s">
        <v>297</v>
      </c>
      <c r="I160" s="183" t="s">
        <v>450</v>
      </c>
      <c r="J160" s="178">
        <v>0</v>
      </c>
      <c r="K160" s="180"/>
      <c r="L160" s="178"/>
    </row>
    <row r="161" spans="1:12" ht="19.5" customHeight="1">
      <c r="A161" s="178">
        <v>160</v>
      </c>
      <c r="B161" s="178" t="s">
        <v>667</v>
      </c>
      <c r="C161" s="178" t="s">
        <v>151</v>
      </c>
      <c r="D161" s="170" t="s">
        <v>688</v>
      </c>
      <c r="E161" s="178" t="s">
        <v>206</v>
      </c>
      <c r="F161" s="171" t="s">
        <v>689</v>
      </c>
      <c r="G161" s="170">
        <v>0</v>
      </c>
      <c r="H161" s="182" t="s">
        <v>297</v>
      </c>
      <c r="I161" s="183" t="s">
        <v>450</v>
      </c>
      <c r="J161" s="178">
        <v>0</v>
      </c>
      <c r="K161" s="180"/>
      <c r="L161" s="178"/>
    </row>
    <row r="162" spans="1:12" ht="19.5" customHeight="1">
      <c r="A162" s="178">
        <v>161</v>
      </c>
      <c r="B162" s="178" t="s">
        <v>667</v>
      </c>
      <c r="C162" s="178" t="s">
        <v>151</v>
      </c>
      <c r="D162" s="170" t="s">
        <v>690</v>
      </c>
      <c r="E162" s="178" t="s">
        <v>206</v>
      </c>
      <c r="F162" s="171" t="s">
        <v>691</v>
      </c>
      <c r="G162" s="170">
        <v>0</v>
      </c>
      <c r="H162" s="182" t="s">
        <v>278</v>
      </c>
      <c r="I162" s="183" t="s">
        <v>278</v>
      </c>
      <c r="J162" s="178">
        <v>0</v>
      </c>
      <c r="K162" s="180"/>
      <c r="L162" s="178"/>
    </row>
    <row r="163" spans="1:12" ht="19.5" customHeight="1">
      <c r="A163" s="178">
        <v>162</v>
      </c>
      <c r="B163" s="178" t="s">
        <v>667</v>
      </c>
      <c r="C163" s="178" t="s">
        <v>150</v>
      </c>
      <c r="D163" s="170" t="s">
        <v>692</v>
      </c>
      <c r="E163" s="178" t="s">
        <v>206</v>
      </c>
      <c r="F163" s="171" t="s">
        <v>693</v>
      </c>
      <c r="G163" s="170">
        <v>0</v>
      </c>
      <c r="H163" s="182" t="s">
        <v>297</v>
      </c>
      <c r="I163" s="183" t="s">
        <v>443</v>
      </c>
      <c r="J163" s="178">
        <v>0</v>
      </c>
      <c r="K163" s="180"/>
      <c r="L163" s="178"/>
    </row>
    <row r="164" spans="1:12" ht="19.5" customHeight="1">
      <c r="A164" s="178">
        <v>163</v>
      </c>
      <c r="B164" s="178" t="s">
        <v>667</v>
      </c>
      <c r="C164" s="178" t="s">
        <v>150</v>
      </c>
      <c r="D164" s="170" t="s">
        <v>694</v>
      </c>
      <c r="E164" s="178" t="s">
        <v>206</v>
      </c>
      <c r="F164" s="171" t="s">
        <v>695</v>
      </c>
      <c r="G164" s="170" t="s">
        <v>696</v>
      </c>
      <c r="H164" s="182" t="s">
        <v>297</v>
      </c>
      <c r="I164" s="183" t="s">
        <v>286</v>
      </c>
      <c r="J164" s="178">
        <v>0</v>
      </c>
      <c r="K164" s="180"/>
      <c r="L164" s="178"/>
    </row>
    <row r="165" spans="1:12" ht="19.5" customHeight="1">
      <c r="A165" s="178">
        <v>164</v>
      </c>
      <c r="B165" s="178" t="s">
        <v>667</v>
      </c>
      <c r="C165" s="178" t="s">
        <v>147</v>
      </c>
      <c r="D165" s="170" t="s">
        <v>697</v>
      </c>
      <c r="E165" s="178" t="s">
        <v>698</v>
      </c>
      <c r="F165" s="171" t="s">
        <v>699</v>
      </c>
      <c r="G165" s="170">
        <v>0</v>
      </c>
      <c r="H165" s="182" t="s">
        <v>278</v>
      </c>
      <c r="I165" s="183" t="s">
        <v>450</v>
      </c>
      <c r="J165" s="178" t="s">
        <v>342</v>
      </c>
      <c r="K165" s="180"/>
      <c r="L165" s="178"/>
    </row>
    <row r="166" spans="1:12" ht="19.5" customHeight="1">
      <c r="A166" s="178">
        <v>165</v>
      </c>
      <c r="B166" s="178" t="s">
        <v>667</v>
      </c>
      <c r="C166" s="178" t="s">
        <v>147</v>
      </c>
      <c r="D166" s="170" t="s">
        <v>700</v>
      </c>
      <c r="E166" s="178" t="s">
        <v>698</v>
      </c>
      <c r="F166" s="171" t="s">
        <v>701</v>
      </c>
      <c r="G166" s="170" t="s">
        <v>702</v>
      </c>
      <c r="H166" s="182" t="s">
        <v>278</v>
      </c>
      <c r="I166" s="183" t="s">
        <v>450</v>
      </c>
      <c r="J166" s="178" t="s">
        <v>344</v>
      </c>
      <c r="K166" s="180"/>
      <c r="L166" s="178"/>
    </row>
    <row r="167" spans="1:12" ht="19.5" customHeight="1">
      <c r="A167" s="178">
        <v>166</v>
      </c>
      <c r="B167" s="178" t="s">
        <v>667</v>
      </c>
      <c r="C167" s="178" t="s">
        <v>147</v>
      </c>
      <c r="D167" s="170" t="s">
        <v>703</v>
      </c>
      <c r="E167" s="178" t="s">
        <v>698</v>
      </c>
      <c r="F167" s="171" t="s">
        <v>704</v>
      </c>
      <c r="G167" s="170" t="s">
        <v>705</v>
      </c>
      <c r="H167" s="182" t="s">
        <v>278</v>
      </c>
      <c r="I167" s="183" t="s">
        <v>706</v>
      </c>
      <c r="J167" s="178" t="s">
        <v>344</v>
      </c>
      <c r="K167" s="180"/>
      <c r="L167" s="178"/>
    </row>
    <row r="168" spans="1:12" ht="19.5" customHeight="1">
      <c r="A168" s="178">
        <v>167</v>
      </c>
      <c r="B168" s="178" t="s">
        <v>667</v>
      </c>
      <c r="C168" s="178" t="s">
        <v>147</v>
      </c>
      <c r="D168" s="170" t="s">
        <v>707</v>
      </c>
      <c r="E168" s="178" t="s">
        <v>698</v>
      </c>
      <c r="F168" s="171" t="s">
        <v>708</v>
      </c>
      <c r="G168" s="170" t="s">
        <v>709</v>
      </c>
      <c r="H168" s="182" t="s">
        <v>278</v>
      </c>
      <c r="I168" s="183" t="s">
        <v>450</v>
      </c>
      <c r="J168" s="178" t="s">
        <v>344</v>
      </c>
      <c r="K168" s="180"/>
      <c r="L168" s="178"/>
    </row>
    <row r="169" spans="1:12" ht="19.5" customHeight="1">
      <c r="A169" s="178">
        <v>168</v>
      </c>
      <c r="B169" s="178" t="s">
        <v>667</v>
      </c>
      <c r="C169" s="178" t="s">
        <v>147</v>
      </c>
      <c r="D169" s="170" t="s">
        <v>710</v>
      </c>
      <c r="E169" s="178" t="s">
        <v>227</v>
      </c>
      <c r="F169" s="171" t="s">
        <v>711</v>
      </c>
      <c r="G169" s="170" t="s">
        <v>712</v>
      </c>
      <c r="H169" s="182" t="s">
        <v>286</v>
      </c>
      <c r="I169" s="183" t="s">
        <v>460</v>
      </c>
      <c r="J169" s="178" t="s">
        <v>313</v>
      </c>
      <c r="K169" s="180"/>
      <c r="L169" s="178"/>
    </row>
    <row r="170" spans="1:12" ht="19.5" customHeight="1">
      <c r="A170" s="178">
        <v>169</v>
      </c>
      <c r="B170" s="178" t="s">
        <v>667</v>
      </c>
      <c r="C170" s="178" t="s">
        <v>147</v>
      </c>
      <c r="D170" s="170" t="s">
        <v>713</v>
      </c>
      <c r="E170" s="178" t="s">
        <v>227</v>
      </c>
      <c r="F170" s="171" t="s">
        <v>714</v>
      </c>
      <c r="G170" s="170" t="s">
        <v>715</v>
      </c>
      <c r="H170" s="182" t="s">
        <v>297</v>
      </c>
      <c r="I170" s="183" t="s">
        <v>443</v>
      </c>
      <c r="J170" s="178" t="s">
        <v>307</v>
      </c>
      <c r="K170" s="184" t="s">
        <v>716</v>
      </c>
      <c r="L170" s="178"/>
    </row>
    <row r="171" spans="1:12" ht="19.5" customHeight="1">
      <c r="A171" s="178">
        <v>170</v>
      </c>
      <c r="B171" s="178" t="s">
        <v>667</v>
      </c>
      <c r="C171" s="178" t="s">
        <v>147</v>
      </c>
      <c r="D171" s="170" t="s">
        <v>717</v>
      </c>
      <c r="E171" s="178" t="s">
        <v>227</v>
      </c>
      <c r="F171" s="171" t="s">
        <v>718</v>
      </c>
      <c r="G171" s="170">
        <v>0</v>
      </c>
      <c r="H171" s="182" t="s">
        <v>278</v>
      </c>
      <c r="I171" s="183" t="s">
        <v>450</v>
      </c>
      <c r="J171" s="178" t="s">
        <v>342</v>
      </c>
      <c r="K171" s="180"/>
      <c r="L171" s="178"/>
    </row>
    <row r="172" spans="1:12" ht="19.5" customHeight="1">
      <c r="A172" s="178">
        <v>171</v>
      </c>
      <c r="B172" s="178" t="s">
        <v>667</v>
      </c>
      <c r="C172" s="178" t="s">
        <v>147</v>
      </c>
      <c r="D172" s="170" t="s">
        <v>719</v>
      </c>
      <c r="E172" s="178" t="s">
        <v>234</v>
      </c>
      <c r="F172" s="171" t="s">
        <v>720</v>
      </c>
      <c r="G172" s="170" t="s">
        <v>721</v>
      </c>
      <c r="H172" s="182" t="s">
        <v>297</v>
      </c>
      <c r="I172" s="183" t="s">
        <v>443</v>
      </c>
      <c r="J172" s="178" t="s">
        <v>307</v>
      </c>
      <c r="K172" s="184" t="s">
        <v>722</v>
      </c>
      <c r="L172" s="178"/>
    </row>
    <row r="173" spans="1:12" ht="19.5" customHeight="1">
      <c r="A173" s="178">
        <v>172</v>
      </c>
      <c r="B173" s="178" t="s">
        <v>667</v>
      </c>
      <c r="C173" s="178" t="s">
        <v>147</v>
      </c>
      <c r="D173" s="170" t="s">
        <v>723</v>
      </c>
      <c r="E173" s="178" t="s">
        <v>234</v>
      </c>
      <c r="F173" s="171" t="s">
        <v>724</v>
      </c>
      <c r="G173" s="170" t="s">
        <v>725</v>
      </c>
      <c r="H173" s="182" t="s">
        <v>297</v>
      </c>
      <c r="I173" s="183" t="s">
        <v>443</v>
      </c>
      <c r="J173" s="178" t="s">
        <v>307</v>
      </c>
      <c r="K173" s="184" t="s">
        <v>726</v>
      </c>
      <c r="L173" s="178"/>
    </row>
    <row r="174" spans="1:12" ht="19.5" customHeight="1">
      <c r="A174" s="178">
        <v>173</v>
      </c>
      <c r="B174" s="178" t="s">
        <v>667</v>
      </c>
      <c r="C174" s="178" t="s">
        <v>147</v>
      </c>
      <c r="D174" s="170" t="s">
        <v>727</v>
      </c>
      <c r="E174" s="178" t="s">
        <v>234</v>
      </c>
      <c r="F174" s="171" t="s">
        <v>728</v>
      </c>
      <c r="G174" s="170" t="s">
        <v>729</v>
      </c>
      <c r="H174" s="182" t="s">
        <v>278</v>
      </c>
      <c r="I174" s="183">
        <v>0</v>
      </c>
      <c r="J174" s="178" t="s">
        <v>307</v>
      </c>
      <c r="K174" s="186" t="s">
        <v>730</v>
      </c>
      <c r="L174" s="178"/>
    </row>
    <row r="175" spans="1:12" ht="19.5" customHeight="1">
      <c r="A175" s="178">
        <v>174</v>
      </c>
      <c r="B175" s="178" t="s">
        <v>667</v>
      </c>
      <c r="C175" s="178" t="s">
        <v>147</v>
      </c>
      <c r="D175" s="170" t="s">
        <v>731</v>
      </c>
      <c r="E175" s="178" t="s">
        <v>234</v>
      </c>
      <c r="F175" s="171" t="s">
        <v>732</v>
      </c>
      <c r="G175" s="170">
        <v>0</v>
      </c>
      <c r="H175" s="182" t="s">
        <v>278</v>
      </c>
      <c r="I175" s="183" t="s">
        <v>450</v>
      </c>
      <c r="J175" s="178" t="s">
        <v>307</v>
      </c>
      <c r="K175" s="186" t="s">
        <v>733</v>
      </c>
      <c r="L175" s="178"/>
    </row>
    <row r="176" spans="1:12" ht="19.5" customHeight="1">
      <c r="A176" s="178">
        <v>175</v>
      </c>
      <c r="B176" s="178" t="s">
        <v>667</v>
      </c>
      <c r="C176" s="178" t="s">
        <v>147</v>
      </c>
      <c r="D176" s="170" t="s">
        <v>734</v>
      </c>
      <c r="E176" s="178" t="s">
        <v>234</v>
      </c>
      <c r="F176" s="171" t="s">
        <v>735</v>
      </c>
      <c r="G176" s="170" t="s">
        <v>736</v>
      </c>
      <c r="H176" s="182" t="s">
        <v>297</v>
      </c>
      <c r="I176" s="183" t="s">
        <v>443</v>
      </c>
      <c r="J176" s="178" t="s">
        <v>307</v>
      </c>
      <c r="K176" s="184" t="s">
        <v>737</v>
      </c>
      <c r="L176" s="178"/>
    </row>
    <row r="177" spans="1:12" ht="19.5" customHeight="1">
      <c r="A177" s="178">
        <v>176</v>
      </c>
      <c r="B177" s="178" t="s">
        <v>667</v>
      </c>
      <c r="C177" s="178" t="s">
        <v>147</v>
      </c>
      <c r="D177" s="170" t="s">
        <v>738</v>
      </c>
      <c r="E177" s="178" t="s">
        <v>212</v>
      </c>
      <c r="F177" s="171" t="s">
        <v>739</v>
      </c>
      <c r="G177" s="170" t="s">
        <v>740</v>
      </c>
      <c r="H177" s="182" t="s">
        <v>286</v>
      </c>
      <c r="I177" s="183" t="s">
        <v>286</v>
      </c>
      <c r="J177" s="178" t="s">
        <v>344</v>
      </c>
      <c r="K177" s="180"/>
      <c r="L177" s="178"/>
    </row>
    <row r="178" spans="1:12" ht="19.5" customHeight="1">
      <c r="A178" s="178">
        <v>177</v>
      </c>
      <c r="B178" s="178" t="s">
        <v>667</v>
      </c>
      <c r="C178" s="178" t="s">
        <v>147</v>
      </c>
      <c r="D178" s="170" t="s">
        <v>741</v>
      </c>
      <c r="E178" s="178" t="s">
        <v>212</v>
      </c>
      <c r="F178" s="171" t="s">
        <v>742</v>
      </c>
      <c r="G178" s="170" t="s">
        <v>712</v>
      </c>
      <c r="H178" s="182" t="s">
        <v>286</v>
      </c>
      <c r="I178" s="183" t="s">
        <v>286</v>
      </c>
      <c r="J178" s="178" t="s">
        <v>344</v>
      </c>
      <c r="K178" s="180"/>
      <c r="L178" s="178"/>
    </row>
    <row r="179" spans="1:12" ht="19.5" customHeight="1">
      <c r="A179" s="178">
        <v>178</v>
      </c>
      <c r="B179" s="178" t="s">
        <v>667</v>
      </c>
      <c r="C179" s="178" t="s">
        <v>147</v>
      </c>
      <c r="D179" s="170" t="s">
        <v>743</v>
      </c>
      <c r="E179" s="178" t="s">
        <v>212</v>
      </c>
      <c r="F179" s="171" t="s">
        <v>744</v>
      </c>
      <c r="G179" s="170" t="s">
        <v>745</v>
      </c>
      <c r="H179" s="182" t="s">
        <v>273</v>
      </c>
      <c r="I179" s="183" t="s">
        <v>450</v>
      </c>
      <c r="J179" s="178" t="s">
        <v>307</v>
      </c>
      <c r="K179" s="184" t="s">
        <v>746</v>
      </c>
      <c r="L179" s="178"/>
    </row>
    <row r="180" spans="1:12" ht="19.5" customHeight="1">
      <c r="A180" s="178">
        <v>179</v>
      </c>
      <c r="B180" s="178" t="s">
        <v>667</v>
      </c>
      <c r="C180" s="178" t="s">
        <v>147</v>
      </c>
      <c r="D180" s="170" t="s">
        <v>747</v>
      </c>
      <c r="E180" s="178" t="s">
        <v>212</v>
      </c>
      <c r="F180" s="171" t="s">
        <v>748</v>
      </c>
      <c r="G180" s="170" t="s">
        <v>749</v>
      </c>
      <c r="H180" s="182" t="s">
        <v>273</v>
      </c>
      <c r="I180" s="183" t="s">
        <v>450</v>
      </c>
      <c r="J180" s="178" t="s">
        <v>307</v>
      </c>
      <c r="K180" s="184" t="s">
        <v>750</v>
      </c>
      <c r="L180" s="178"/>
    </row>
    <row r="181" spans="1:12" ht="19.5" customHeight="1">
      <c r="A181" s="178">
        <v>180</v>
      </c>
      <c r="B181" s="178" t="s">
        <v>667</v>
      </c>
      <c r="C181" s="178" t="s">
        <v>147</v>
      </c>
      <c r="D181" s="170" t="s">
        <v>751</v>
      </c>
      <c r="E181" s="178" t="s">
        <v>223</v>
      </c>
      <c r="F181" s="171" t="s">
        <v>752</v>
      </c>
      <c r="G181" s="170" t="s">
        <v>753</v>
      </c>
      <c r="H181" s="182" t="s">
        <v>278</v>
      </c>
      <c r="I181" s="183" t="s">
        <v>450</v>
      </c>
      <c r="J181" s="178" t="s">
        <v>307</v>
      </c>
      <c r="K181" s="184" t="s">
        <v>754</v>
      </c>
      <c r="L181" s="178"/>
    </row>
    <row r="182" spans="1:12" ht="19.5" customHeight="1">
      <c r="A182" s="178">
        <v>181</v>
      </c>
      <c r="B182" s="178" t="s">
        <v>667</v>
      </c>
      <c r="C182" s="178" t="s">
        <v>147</v>
      </c>
      <c r="D182" s="170" t="s">
        <v>755</v>
      </c>
      <c r="E182" s="178" t="s">
        <v>223</v>
      </c>
      <c r="F182" s="171" t="s">
        <v>756</v>
      </c>
      <c r="G182" s="170" t="s">
        <v>753</v>
      </c>
      <c r="H182" s="182" t="s">
        <v>278</v>
      </c>
      <c r="I182" s="183" t="s">
        <v>450</v>
      </c>
      <c r="J182" s="178" t="s">
        <v>307</v>
      </c>
      <c r="K182" s="184" t="s">
        <v>757</v>
      </c>
      <c r="L182" s="178"/>
    </row>
    <row r="183" spans="1:12" ht="19.5" customHeight="1">
      <c r="A183" s="178">
        <v>182</v>
      </c>
      <c r="B183" s="178" t="s">
        <v>667</v>
      </c>
      <c r="C183" s="178" t="s">
        <v>147</v>
      </c>
      <c r="D183" s="170" t="s">
        <v>758</v>
      </c>
      <c r="E183" s="178" t="s">
        <v>254</v>
      </c>
      <c r="F183" s="171" t="s">
        <v>759</v>
      </c>
      <c r="G183" s="170" t="s">
        <v>760</v>
      </c>
      <c r="H183" s="182" t="s">
        <v>278</v>
      </c>
      <c r="I183" s="183" t="s">
        <v>460</v>
      </c>
      <c r="J183" s="178" t="s">
        <v>307</v>
      </c>
      <c r="K183" s="180"/>
      <c r="L183" s="178"/>
    </row>
    <row r="184" spans="1:12" ht="19.5" customHeight="1">
      <c r="A184" s="178">
        <v>183</v>
      </c>
      <c r="B184" s="178" t="s">
        <v>667</v>
      </c>
      <c r="C184" s="178" t="s">
        <v>147</v>
      </c>
      <c r="D184" s="170" t="s">
        <v>761</v>
      </c>
      <c r="E184" s="178" t="s">
        <v>254</v>
      </c>
      <c r="F184" s="171" t="s">
        <v>762</v>
      </c>
      <c r="G184" s="170" t="s">
        <v>763</v>
      </c>
      <c r="H184" s="182" t="s">
        <v>278</v>
      </c>
      <c r="I184" s="183" t="s">
        <v>460</v>
      </c>
      <c r="J184" s="178" t="s">
        <v>307</v>
      </c>
      <c r="K184" s="180"/>
      <c r="L184" s="178"/>
    </row>
    <row r="185" spans="1:12" ht="19.5" customHeight="1">
      <c r="A185" s="178">
        <v>184</v>
      </c>
      <c r="B185" s="178" t="s">
        <v>667</v>
      </c>
      <c r="C185" s="178" t="s">
        <v>147</v>
      </c>
      <c r="D185" s="170" t="s">
        <v>764</v>
      </c>
      <c r="E185" s="178" t="s">
        <v>254</v>
      </c>
      <c r="F185" s="171" t="s">
        <v>765</v>
      </c>
      <c r="G185" s="170" t="s">
        <v>766</v>
      </c>
      <c r="H185" s="182" t="s">
        <v>278</v>
      </c>
      <c r="I185" s="183" t="s">
        <v>460</v>
      </c>
      <c r="J185" s="178" t="s">
        <v>307</v>
      </c>
      <c r="K185" s="180"/>
      <c r="L185" s="178"/>
    </row>
    <row r="186" spans="1:12" ht="19.5" customHeight="1">
      <c r="A186" s="178">
        <v>185</v>
      </c>
      <c r="B186" s="178" t="s">
        <v>667</v>
      </c>
      <c r="C186" s="178" t="s">
        <v>147</v>
      </c>
      <c r="D186" s="170" t="s">
        <v>767</v>
      </c>
      <c r="E186" s="178" t="s">
        <v>254</v>
      </c>
      <c r="F186" s="171" t="s">
        <v>768</v>
      </c>
      <c r="G186" s="170" t="s">
        <v>769</v>
      </c>
      <c r="H186" s="182" t="s">
        <v>278</v>
      </c>
      <c r="I186" s="183" t="s">
        <v>460</v>
      </c>
      <c r="J186" s="178" t="s">
        <v>307</v>
      </c>
      <c r="K186" s="180"/>
      <c r="L186" s="178"/>
    </row>
    <row r="187" spans="1:12" ht="19.5" customHeight="1">
      <c r="A187" s="178">
        <v>186</v>
      </c>
      <c r="B187" s="178" t="s">
        <v>667</v>
      </c>
      <c r="C187" s="178" t="s">
        <v>143</v>
      </c>
      <c r="D187" s="170" t="s">
        <v>411</v>
      </c>
      <c r="E187" s="178" t="s">
        <v>227</v>
      </c>
      <c r="F187" s="171" t="s">
        <v>770</v>
      </c>
      <c r="G187" s="170" t="s">
        <v>729</v>
      </c>
      <c r="H187" s="182" t="s">
        <v>297</v>
      </c>
      <c r="I187" s="183">
        <v>0</v>
      </c>
      <c r="J187" s="178" t="s">
        <v>342</v>
      </c>
      <c r="K187" s="184" t="s">
        <v>771</v>
      </c>
      <c r="L187" s="178"/>
    </row>
    <row r="188" spans="1:12" ht="19.5" customHeight="1">
      <c r="A188" s="178">
        <v>187</v>
      </c>
      <c r="B188" s="178" t="s">
        <v>667</v>
      </c>
      <c r="C188" s="178" t="s">
        <v>143</v>
      </c>
      <c r="D188" s="170" t="s">
        <v>413</v>
      </c>
      <c r="E188" s="178" t="s">
        <v>227</v>
      </c>
      <c r="F188" s="171" t="s">
        <v>772</v>
      </c>
      <c r="G188" s="170" t="s">
        <v>729</v>
      </c>
      <c r="H188" s="182" t="s">
        <v>297</v>
      </c>
      <c r="I188" s="183">
        <v>0</v>
      </c>
      <c r="J188" s="178" t="s">
        <v>342</v>
      </c>
      <c r="K188" s="184" t="s">
        <v>773</v>
      </c>
      <c r="L188" s="178"/>
    </row>
    <row r="189" spans="1:12" ht="19.5" customHeight="1">
      <c r="A189" s="178">
        <v>188</v>
      </c>
      <c r="B189" s="178" t="s">
        <v>667</v>
      </c>
      <c r="C189" s="178" t="s">
        <v>143</v>
      </c>
      <c r="D189" s="170" t="s">
        <v>415</v>
      </c>
      <c r="E189" s="178" t="s">
        <v>227</v>
      </c>
      <c r="F189" s="171" t="s">
        <v>774</v>
      </c>
      <c r="G189" s="170">
        <v>0</v>
      </c>
      <c r="H189" s="182" t="s">
        <v>297</v>
      </c>
      <c r="I189" s="183">
        <v>0</v>
      </c>
      <c r="J189" s="178" t="s">
        <v>342</v>
      </c>
      <c r="K189" s="184" t="s">
        <v>775</v>
      </c>
      <c r="L189" s="178"/>
    </row>
    <row r="190" spans="1:12" ht="19.5" customHeight="1">
      <c r="A190" s="178">
        <v>189</v>
      </c>
      <c r="B190" s="178" t="s">
        <v>667</v>
      </c>
      <c r="C190" s="178" t="s">
        <v>143</v>
      </c>
      <c r="D190" s="170" t="s">
        <v>417</v>
      </c>
      <c r="E190" s="178" t="s">
        <v>234</v>
      </c>
      <c r="F190" s="171" t="s">
        <v>776</v>
      </c>
      <c r="G190" s="170">
        <v>0</v>
      </c>
      <c r="H190" s="182" t="s">
        <v>297</v>
      </c>
      <c r="I190" s="183">
        <v>0</v>
      </c>
      <c r="J190" s="178" t="s">
        <v>307</v>
      </c>
      <c r="K190" s="184" t="s">
        <v>777</v>
      </c>
      <c r="L190" s="178"/>
    </row>
    <row r="191" spans="1:12" ht="19.5" customHeight="1">
      <c r="A191" s="178">
        <v>190</v>
      </c>
      <c r="B191" s="178" t="s">
        <v>667</v>
      </c>
      <c r="C191" s="178" t="s">
        <v>143</v>
      </c>
      <c r="D191" s="170" t="s">
        <v>419</v>
      </c>
      <c r="E191" s="178" t="s">
        <v>212</v>
      </c>
      <c r="F191" s="171" t="s">
        <v>778</v>
      </c>
      <c r="G191" s="170">
        <v>0</v>
      </c>
      <c r="H191" s="182" t="s">
        <v>297</v>
      </c>
      <c r="I191" s="183">
        <v>0</v>
      </c>
      <c r="J191" s="178" t="s">
        <v>342</v>
      </c>
      <c r="K191" s="180"/>
      <c r="L191" s="178"/>
    </row>
    <row r="192" spans="1:12" ht="19.5" customHeight="1">
      <c r="A192" s="178">
        <v>191</v>
      </c>
      <c r="B192" s="178" t="s">
        <v>667</v>
      </c>
      <c r="C192" s="178" t="s">
        <v>143</v>
      </c>
      <c r="D192" s="170" t="s">
        <v>421</v>
      </c>
      <c r="E192" s="178" t="s">
        <v>223</v>
      </c>
      <c r="F192" s="171" t="s">
        <v>779</v>
      </c>
      <c r="G192" s="170" t="s">
        <v>753</v>
      </c>
      <c r="H192" s="182" t="s">
        <v>278</v>
      </c>
      <c r="I192" s="183" t="s">
        <v>450</v>
      </c>
      <c r="J192" s="178" t="s">
        <v>307</v>
      </c>
      <c r="K192" s="184" t="s">
        <v>780</v>
      </c>
      <c r="L192" s="178"/>
    </row>
    <row r="193" spans="1:12" ht="19.5" customHeight="1">
      <c r="A193" s="178">
        <v>192</v>
      </c>
      <c r="B193" s="178" t="s">
        <v>667</v>
      </c>
      <c r="C193" s="178" t="s">
        <v>143</v>
      </c>
      <c r="D193" s="170" t="s">
        <v>423</v>
      </c>
      <c r="E193" s="178" t="s">
        <v>254</v>
      </c>
      <c r="F193" s="171" t="s">
        <v>781</v>
      </c>
      <c r="G193" s="170">
        <v>0</v>
      </c>
      <c r="H193" s="182" t="s">
        <v>297</v>
      </c>
      <c r="I193" s="183" t="s">
        <v>460</v>
      </c>
      <c r="J193" s="178" t="s">
        <v>342</v>
      </c>
      <c r="K193" s="180"/>
      <c r="L193" s="178"/>
    </row>
    <row r="194" spans="1:12" ht="19.5" customHeight="1">
      <c r="A194" s="178">
        <v>193</v>
      </c>
      <c r="B194" s="178" t="s">
        <v>667</v>
      </c>
      <c r="C194" s="178" t="s">
        <v>143</v>
      </c>
      <c r="D194" s="170" t="s">
        <v>425</v>
      </c>
      <c r="E194" s="178" t="s">
        <v>254</v>
      </c>
      <c r="F194" s="171" t="s">
        <v>782</v>
      </c>
      <c r="G194" s="170" t="s">
        <v>729</v>
      </c>
      <c r="H194" s="182" t="s">
        <v>297</v>
      </c>
      <c r="I194" s="183">
        <v>0</v>
      </c>
      <c r="J194" s="178" t="s">
        <v>342</v>
      </c>
      <c r="K194" s="180"/>
      <c r="L194" s="178"/>
    </row>
    <row r="195" spans="1:12" ht="19.5" customHeight="1">
      <c r="A195" s="178">
        <v>194</v>
      </c>
      <c r="B195" s="178" t="s">
        <v>667</v>
      </c>
      <c r="C195" s="178" t="s">
        <v>347</v>
      </c>
      <c r="D195" s="170" t="s">
        <v>783</v>
      </c>
      <c r="E195" s="178" t="s">
        <v>234</v>
      </c>
      <c r="F195" s="171" t="s">
        <v>784</v>
      </c>
      <c r="G195" s="170" t="s">
        <v>785</v>
      </c>
      <c r="H195" s="182" t="s">
        <v>278</v>
      </c>
      <c r="I195" s="183">
        <v>0</v>
      </c>
      <c r="J195" s="178" t="s">
        <v>307</v>
      </c>
      <c r="K195" s="186" t="s">
        <v>786</v>
      </c>
      <c r="L195" s="178"/>
    </row>
    <row r="196" spans="1:12" ht="19.5" customHeight="1">
      <c r="A196" s="178">
        <v>195</v>
      </c>
      <c r="B196" s="178" t="s">
        <v>667</v>
      </c>
      <c r="C196" s="178" t="s">
        <v>347</v>
      </c>
      <c r="D196" s="170" t="s">
        <v>787</v>
      </c>
      <c r="E196" s="178" t="s">
        <v>234</v>
      </c>
      <c r="F196" s="171" t="s">
        <v>788</v>
      </c>
      <c r="G196" s="170">
        <v>0</v>
      </c>
      <c r="H196" s="182" t="s">
        <v>278</v>
      </c>
      <c r="I196" s="183">
        <v>0</v>
      </c>
      <c r="J196" s="178" t="s">
        <v>307</v>
      </c>
      <c r="K196" s="186" t="s">
        <v>789</v>
      </c>
      <c r="L196" s="178"/>
    </row>
    <row r="197" spans="1:12" ht="19.5" customHeight="1">
      <c r="A197" s="178">
        <v>196</v>
      </c>
      <c r="B197" s="178" t="s">
        <v>667</v>
      </c>
      <c r="C197" s="178" t="s">
        <v>347</v>
      </c>
      <c r="D197" s="170" t="s">
        <v>790</v>
      </c>
      <c r="E197" s="178" t="s">
        <v>234</v>
      </c>
      <c r="F197" s="171" t="s">
        <v>791</v>
      </c>
      <c r="G197" s="170" t="s">
        <v>792</v>
      </c>
      <c r="H197" s="182" t="s">
        <v>278</v>
      </c>
      <c r="I197" s="183">
        <v>0</v>
      </c>
      <c r="J197" s="178" t="s">
        <v>307</v>
      </c>
      <c r="K197" s="186" t="s">
        <v>793</v>
      </c>
      <c r="L197" s="178"/>
    </row>
    <row r="198" spans="1:12" ht="19.5" customHeight="1">
      <c r="A198" s="178">
        <v>197</v>
      </c>
      <c r="B198" s="178" t="s">
        <v>667</v>
      </c>
      <c r="C198" s="178" t="s">
        <v>347</v>
      </c>
      <c r="D198" s="170" t="s">
        <v>794</v>
      </c>
      <c r="E198" s="178" t="s">
        <v>234</v>
      </c>
      <c r="F198" s="171" t="s">
        <v>795</v>
      </c>
      <c r="G198" s="170" t="s">
        <v>796</v>
      </c>
      <c r="H198" s="182" t="s">
        <v>278</v>
      </c>
      <c r="I198" s="183">
        <v>0</v>
      </c>
      <c r="J198" s="178" t="s">
        <v>307</v>
      </c>
      <c r="K198" s="186" t="s">
        <v>797</v>
      </c>
      <c r="L198" s="178"/>
    </row>
    <row r="199" spans="1:12" ht="19.5" customHeight="1">
      <c r="A199" s="178">
        <v>198</v>
      </c>
      <c r="B199" s="178" t="s">
        <v>667</v>
      </c>
      <c r="C199" s="178" t="s">
        <v>347</v>
      </c>
      <c r="D199" s="170" t="s">
        <v>798</v>
      </c>
      <c r="E199" s="178" t="s">
        <v>212</v>
      </c>
      <c r="F199" s="171" t="s">
        <v>799</v>
      </c>
      <c r="G199" s="170" t="s">
        <v>729</v>
      </c>
      <c r="H199" s="182" t="s">
        <v>286</v>
      </c>
      <c r="I199" s="183">
        <v>0</v>
      </c>
      <c r="J199" s="178" t="s">
        <v>307</v>
      </c>
      <c r="K199" s="184" t="s">
        <v>800</v>
      </c>
      <c r="L199" s="178"/>
    </row>
    <row r="200" spans="1:12" ht="19.5" customHeight="1">
      <c r="A200" s="178">
        <v>199</v>
      </c>
      <c r="B200" s="178" t="s">
        <v>667</v>
      </c>
      <c r="C200" s="178" t="s">
        <v>347</v>
      </c>
      <c r="D200" s="170" t="s">
        <v>801</v>
      </c>
      <c r="E200" s="178" t="s">
        <v>212</v>
      </c>
      <c r="F200" s="171" t="s">
        <v>802</v>
      </c>
      <c r="G200" s="170" t="s">
        <v>753</v>
      </c>
      <c r="H200" s="182" t="s">
        <v>286</v>
      </c>
      <c r="I200" s="183">
        <v>0</v>
      </c>
      <c r="J200" s="178" t="s">
        <v>307</v>
      </c>
      <c r="K200" s="184" t="s">
        <v>803</v>
      </c>
      <c r="L200" s="178"/>
    </row>
    <row r="201" spans="1:12" ht="19.5" customHeight="1">
      <c r="A201" s="178">
        <v>200</v>
      </c>
      <c r="B201" s="178" t="s">
        <v>667</v>
      </c>
      <c r="C201" s="178" t="s">
        <v>347</v>
      </c>
      <c r="D201" s="170" t="s">
        <v>804</v>
      </c>
      <c r="E201" s="178" t="s">
        <v>254</v>
      </c>
      <c r="F201" s="171" t="s">
        <v>805</v>
      </c>
      <c r="G201" s="170">
        <v>0</v>
      </c>
      <c r="H201" s="182" t="s">
        <v>277</v>
      </c>
      <c r="I201" s="183">
        <v>0</v>
      </c>
      <c r="J201" s="178">
        <v>0</v>
      </c>
      <c r="K201" s="180"/>
      <c r="L201" s="178"/>
    </row>
    <row r="202" spans="1:12" ht="19.5" customHeight="1">
      <c r="A202" s="178">
        <v>201</v>
      </c>
      <c r="B202" s="178" t="s">
        <v>667</v>
      </c>
      <c r="C202" s="178" t="s">
        <v>347</v>
      </c>
      <c r="D202" s="178" t="s">
        <v>806</v>
      </c>
      <c r="E202" s="178" t="s">
        <v>254</v>
      </c>
      <c r="F202" s="171" t="s">
        <v>807</v>
      </c>
      <c r="G202" s="170" t="s">
        <v>808</v>
      </c>
      <c r="H202" s="182" t="s">
        <v>292</v>
      </c>
      <c r="I202" s="183">
        <v>0</v>
      </c>
      <c r="J202" s="178">
        <v>0</v>
      </c>
      <c r="K202" s="180"/>
      <c r="L202" s="178" t="s">
        <v>458</v>
      </c>
    </row>
    <row r="203" spans="1:12" ht="19.5" customHeight="1">
      <c r="A203" s="178">
        <v>202</v>
      </c>
      <c r="B203" s="178" t="s">
        <v>667</v>
      </c>
      <c r="C203" s="178" t="s">
        <v>347</v>
      </c>
      <c r="D203" s="178" t="s">
        <v>809</v>
      </c>
      <c r="E203" s="178" t="s">
        <v>254</v>
      </c>
      <c r="F203" s="171" t="s">
        <v>810</v>
      </c>
      <c r="G203" s="170">
        <v>0</v>
      </c>
      <c r="H203" s="182" t="s">
        <v>292</v>
      </c>
      <c r="I203" s="183">
        <v>0</v>
      </c>
      <c r="J203" s="178" t="s">
        <v>307</v>
      </c>
      <c r="K203" s="184" t="s">
        <v>811</v>
      </c>
      <c r="L203" s="178" t="s">
        <v>458</v>
      </c>
    </row>
    <row r="204" spans="1:12" ht="19.5" customHeight="1">
      <c r="A204" s="178">
        <v>203</v>
      </c>
      <c r="B204" s="178" t="s">
        <v>667</v>
      </c>
      <c r="C204" s="178" t="s">
        <v>162</v>
      </c>
      <c r="D204" s="178" t="s">
        <v>812</v>
      </c>
      <c r="E204" s="178" t="s">
        <v>227</v>
      </c>
      <c r="F204" s="171" t="s">
        <v>813</v>
      </c>
      <c r="G204" s="170" t="s">
        <v>814</v>
      </c>
      <c r="H204" s="182" t="s">
        <v>292</v>
      </c>
      <c r="I204" s="183">
        <v>0</v>
      </c>
      <c r="J204" s="178" t="s">
        <v>307</v>
      </c>
      <c r="K204" s="184" t="s">
        <v>815</v>
      </c>
      <c r="L204" s="178"/>
    </row>
    <row r="205" spans="1:12" ht="19.5" customHeight="1">
      <c r="A205" s="178">
        <v>204</v>
      </c>
      <c r="B205" s="178" t="s">
        <v>667</v>
      </c>
      <c r="C205" s="178" t="s">
        <v>162</v>
      </c>
      <c r="D205" s="178" t="s">
        <v>816</v>
      </c>
      <c r="E205" s="178" t="s">
        <v>227</v>
      </c>
      <c r="F205" s="171" t="s">
        <v>817</v>
      </c>
      <c r="G205" s="170">
        <v>0</v>
      </c>
      <c r="H205" s="182" t="s">
        <v>292</v>
      </c>
      <c r="I205" s="183">
        <v>0</v>
      </c>
      <c r="J205" s="178">
        <v>0</v>
      </c>
      <c r="K205" s="180"/>
      <c r="L205" s="178"/>
    </row>
    <row r="206" spans="1:12" ht="19.5" customHeight="1">
      <c r="A206" s="178">
        <v>205</v>
      </c>
      <c r="B206" s="178" t="s">
        <v>667</v>
      </c>
      <c r="C206" s="178" t="s">
        <v>162</v>
      </c>
      <c r="D206" s="178" t="s">
        <v>818</v>
      </c>
      <c r="E206" s="178" t="s">
        <v>223</v>
      </c>
      <c r="F206" s="171" t="s">
        <v>819</v>
      </c>
      <c r="G206" s="170">
        <v>0</v>
      </c>
      <c r="H206" s="182" t="s">
        <v>292</v>
      </c>
      <c r="I206" s="183">
        <v>0</v>
      </c>
      <c r="J206" s="178">
        <v>0</v>
      </c>
      <c r="K206" s="180"/>
      <c r="L206" s="178"/>
    </row>
    <row r="207" spans="1:12" ht="19.5" customHeight="1">
      <c r="A207" s="178">
        <v>206</v>
      </c>
      <c r="B207" s="178" t="s">
        <v>667</v>
      </c>
      <c r="C207" s="178" t="s">
        <v>162</v>
      </c>
      <c r="D207" s="178" t="s">
        <v>820</v>
      </c>
      <c r="E207" s="178" t="s">
        <v>223</v>
      </c>
      <c r="F207" s="171" t="s">
        <v>821</v>
      </c>
      <c r="G207" s="170">
        <v>0</v>
      </c>
      <c r="H207" s="182" t="s">
        <v>292</v>
      </c>
      <c r="I207" s="183">
        <v>0</v>
      </c>
      <c r="J207" s="178">
        <v>0</v>
      </c>
      <c r="K207" s="180"/>
      <c r="L207" s="178"/>
    </row>
    <row r="208" spans="1:12" ht="19.5" customHeight="1">
      <c r="A208" s="178">
        <v>207</v>
      </c>
      <c r="B208" s="178" t="s">
        <v>667</v>
      </c>
      <c r="C208" s="178" t="s">
        <v>162</v>
      </c>
      <c r="D208" s="178" t="s">
        <v>822</v>
      </c>
      <c r="E208" s="178" t="s">
        <v>254</v>
      </c>
      <c r="F208" s="171" t="s">
        <v>823</v>
      </c>
      <c r="G208" s="170">
        <v>0</v>
      </c>
      <c r="H208" s="182" t="s">
        <v>292</v>
      </c>
      <c r="I208" s="183">
        <v>0</v>
      </c>
      <c r="J208" s="178">
        <v>0</v>
      </c>
      <c r="K208" s="180"/>
      <c r="L208" s="178"/>
    </row>
    <row r="209" spans="1:12" ht="19.5" customHeight="1">
      <c r="A209" s="178">
        <v>208</v>
      </c>
      <c r="B209" s="178" t="s">
        <v>667</v>
      </c>
      <c r="C209" s="178" t="s">
        <v>162</v>
      </c>
      <c r="D209" s="178" t="s">
        <v>824</v>
      </c>
      <c r="E209" s="178" t="s">
        <v>254</v>
      </c>
      <c r="F209" s="171" t="s">
        <v>825</v>
      </c>
      <c r="G209" s="170">
        <v>0</v>
      </c>
      <c r="H209" s="182" t="s">
        <v>292</v>
      </c>
      <c r="I209" s="183">
        <v>0</v>
      </c>
      <c r="J209" s="178">
        <v>0</v>
      </c>
      <c r="K209" s="180"/>
      <c r="L209" s="178"/>
    </row>
    <row r="210" spans="1:12" ht="19.5" customHeight="1">
      <c r="A210" s="178">
        <v>209</v>
      </c>
      <c r="B210" s="178" t="s">
        <v>667</v>
      </c>
      <c r="C210" s="178" t="s">
        <v>162</v>
      </c>
      <c r="D210" s="178" t="s">
        <v>826</v>
      </c>
      <c r="E210" s="178" t="s">
        <v>254</v>
      </c>
      <c r="F210" s="171" t="s">
        <v>827</v>
      </c>
      <c r="G210" s="170">
        <v>0</v>
      </c>
      <c r="H210" s="182" t="s">
        <v>292</v>
      </c>
      <c r="I210" s="183">
        <v>0</v>
      </c>
      <c r="J210" s="178">
        <v>0</v>
      </c>
      <c r="K210" s="180"/>
      <c r="L210" s="178" t="s">
        <v>458</v>
      </c>
    </row>
    <row r="211" spans="1:12" ht="19.5" customHeight="1">
      <c r="A211" s="178">
        <v>210</v>
      </c>
      <c r="B211" s="178" t="s">
        <v>667</v>
      </c>
      <c r="C211" s="178" t="s">
        <v>163</v>
      </c>
      <c r="D211" s="170" t="s">
        <v>828</v>
      </c>
      <c r="E211" s="178" t="s">
        <v>234</v>
      </c>
      <c r="F211" s="171" t="s">
        <v>829</v>
      </c>
      <c r="G211" s="170" t="s">
        <v>830</v>
      </c>
      <c r="H211" s="182" t="s">
        <v>278</v>
      </c>
      <c r="I211" s="183">
        <v>0</v>
      </c>
      <c r="J211" s="178" t="s">
        <v>307</v>
      </c>
      <c r="K211" s="186" t="s">
        <v>831</v>
      </c>
      <c r="L211" s="178"/>
    </row>
    <row r="212" spans="1:12" ht="19.5" customHeight="1">
      <c r="A212" s="178">
        <v>211</v>
      </c>
      <c r="B212" s="178" t="s">
        <v>667</v>
      </c>
      <c r="C212" s="178" t="s">
        <v>165</v>
      </c>
      <c r="D212" s="170" t="s">
        <v>832</v>
      </c>
      <c r="E212" s="178" t="s">
        <v>223</v>
      </c>
      <c r="F212" s="171" t="s">
        <v>833</v>
      </c>
      <c r="G212" s="170">
        <v>0</v>
      </c>
      <c r="H212" s="182" t="s">
        <v>283</v>
      </c>
      <c r="I212" s="183">
        <v>0</v>
      </c>
      <c r="J212" s="178">
        <v>0</v>
      </c>
      <c r="K212" s="180"/>
      <c r="L212" s="178"/>
    </row>
    <row r="213" spans="1:12" ht="19.5" customHeight="1">
      <c r="A213" s="178">
        <v>212</v>
      </c>
      <c r="B213" s="178" t="s">
        <v>667</v>
      </c>
      <c r="C213" s="178" t="s">
        <v>165</v>
      </c>
      <c r="D213" s="170" t="s">
        <v>834</v>
      </c>
      <c r="E213" s="178" t="s">
        <v>223</v>
      </c>
      <c r="F213" s="171" t="s">
        <v>835</v>
      </c>
      <c r="G213" s="170">
        <v>0</v>
      </c>
      <c r="H213" s="182" t="s">
        <v>283</v>
      </c>
      <c r="I213" s="183">
        <v>0</v>
      </c>
      <c r="J213" s="178">
        <v>0</v>
      </c>
      <c r="K213" s="180"/>
      <c r="L213" s="178"/>
    </row>
    <row r="214" spans="1:12" ht="19.5" customHeight="1">
      <c r="A214" s="178">
        <v>213</v>
      </c>
      <c r="B214" s="178" t="s">
        <v>667</v>
      </c>
      <c r="C214" s="178" t="s">
        <v>165</v>
      </c>
      <c r="D214" s="170" t="s">
        <v>427</v>
      </c>
      <c r="E214" s="178" t="s">
        <v>223</v>
      </c>
      <c r="F214" s="171" t="s">
        <v>836</v>
      </c>
      <c r="G214" s="170" t="s">
        <v>753</v>
      </c>
      <c r="H214" s="182" t="s">
        <v>283</v>
      </c>
      <c r="I214" s="183">
        <v>0</v>
      </c>
      <c r="J214" s="178">
        <v>0</v>
      </c>
      <c r="K214" s="180"/>
      <c r="L214" s="178"/>
    </row>
    <row r="215" spans="1:12" ht="19.5" customHeight="1">
      <c r="A215" s="178">
        <v>214</v>
      </c>
      <c r="B215" s="178" t="s">
        <v>667</v>
      </c>
      <c r="C215" s="178" t="s">
        <v>165</v>
      </c>
      <c r="D215" s="170" t="s">
        <v>429</v>
      </c>
      <c r="E215" s="178" t="s">
        <v>254</v>
      </c>
      <c r="F215" s="171" t="s">
        <v>837</v>
      </c>
      <c r="G215" s="170" t="s">
        <v>838</v>
      </c>
      <c r="H215" s="182" t="s">
        <v>283</v>
      </c>
      <c r="I215" s="183">
        <v>0</v>
      </c>
      <c r="J215" s="178" t="s">
        <v>307</v>
      </c>
      <c r="K215" s="184" t="s">
        <v>839</v>
      </c>
      <c r="L215" s="178"/>
    </row>
    <row r="216" spans="1:12" ht="19.5" customHeight="1">
      <c r="A216" s="178">
        <v>215</v>
      </c>
      <c r="B216" s="178" t="s">
        <v>667</v>
      </c>
      <c r="C216" s="178" t="s">
        <v>166</v>
      </c>
      <c r="D216" s="170" t="s">
        <v>840</v>
      </c>
      <c r="E216" s="178" t="s">
        <v>227</v>
      </c>
      <c r="F216" s="171" t="s">
        <v>841</v>
      </c>
      <c r="G216" s="170" t="s">
        <v>712</v>
      </c>
      <c r="H216" s="182" t="s">
        <v>286</v>
      </c>
      <c r="I216" s="183">
        <v>0</v>
      </c>
      <c r="J216" s="178">
        <v>0</v>
      </c>
      <c r="K216" s="180"/>
      <c r="L216" s="178"/>
    </row>
    <row r="217" spans="1:12" ht="19.5" customHeight="1">
      <c r="A217" s="178">
        <v>216</v>
      </c>
      <c r="B217" s="178" t="s">
        <v>667</v>
      </c>
      <c r="C217" s="178" t="s">
        <v>166</v>
      </c>
      <c r="D217" s="170" t="s">
        <v>842</v>
      </c>
      <c r="E217" s="178" t="s">
        <v>227</v>
      </c>
      <c r="F217" s="171" t="s">
        <v>843</v>
      </c>
      <c r="G217" s="170" t="s">
        <v>844</v>
      </c>
      <c r="H217" s="182" t="s">
        <v>286</v>
      </c>
      <c r="I217" s="183">
        <v>0</v>
      </c>
      <c r="J217" s="178">
        <v>0</v>
      </c>
      <c r="K217" s="180"/>
      <c r="L217" s="178"/>
    </row>
    <row r="218" spans="1:12" ht="19.5" customHeight="1">
      <c r="A218" s="178">
        <v>217</v>
      </c>
      <c r="B218" s="178" t="s">
        <v>667</v>
      </c>
      <c r="C218" s="178" t="s">
        <v>166</v>
      </c>
      <c r="D218" s="170" t="s">
        <v>845</v>
      </c>
      <c r="E218" s="178" t="s">
        <v>227</v>
      </c>
      <c r="F218" s="171" t="s">
        <v>846</v>
      </c>
      <c r="G218" s="170" t="s">
        <v>712</v>
      </c>
      <c r="H218" s="182" t="s">
        <v>286</v>
      </c>
      <c r="I218" s="183">
        <v>0</v>
      </c>
      <c r="J218" s="178">
        <v>0</v>
      </c>
      <c r="K218" s="180"/>
      <c r="L218" s="178"/>
    </row>
    <row r="219" spans="1:12" ht="19.5" customHeight="1">
      <c r="A219" s="178">
        <v>218</v>
      </c>
      <c r="B219" s="178" t="s">
        <v>667</v>
      </c>
      <c r="C219" s="178" t="s">
        <v>166</v>
      </c>
      <c r="D219" s="170" t="s">
        <v>847</v>
      </c>
      <c r="E219" s="178" t="s">
        <v>227</v>
      </c>
      <c r="F219" s="171" t="s">
        <v>848</v>
      </c>
      <c r="G219" s="170" t="s">
        <v>849</v>
      </c>
      <c r="H219" s="182" t="s">
        <v>286</v>
      </c>
      <c r="I219" s="183">
        <v>0</v>
      </c>
      <c r="J219" s="178">
        <v>0</v>
      </c>
      <c r="K219" s="180"/>
      <c r="L219" s="178"/>
    </row>
    <row r="220" spans="1:12" ht="19.5" customHeight="1">
      <c r="A220" s="178">
        <v>219</v>
      </c>
      <c r="B220" s="178" t="s">
        <v>667</v>
      </c>
      <c r="C220" s="178" t="s">
        <v>166</v>
      </c>
      <c r="D220" s="170" t="s">
        <v>850</v>
      </c>
      <c r="E220" s="178" t="s">
        <v>234</v>
      </c>
      <c r="F220" s="171" t="s">
        <v>851</v>
      </c>
      <c r="G220" s="170" t="s">
        <v>852</v>
      </c>
      <c r="H220" s="182" t="s">
        <v>286</v>
      </c>
      <c r="I220" s="183">
        <v>0</v>
      </c>
      <c r="J220" s="178">
        <v>0</v>
      </c>
      <c r="K220" s="187"/>
      <c r="L220" s="178"/>
    </row>
    <row r="221" spans="1:12" ht="19.5" customHeight="1">
      <c r="A221" s="178">
        <v>220</v>
      </c>
      <c r="B221" s="178" t="s">
        <v>667</v>
      </c>
      <c r="C221" s="178" t="s">
        <v>166</v>
      </c>
      <c r="D221" s="170" t="s">
        <v>853</v>
      </c>
      <c r="E221" s="178" t="s">
        <v>234</v>
      </c>
      <c r="F221" s="171" t="s">
        <v>854</v>
      </c>
      <c r="G221" s="170" t="s">
        <v>855</v>
      </c>
      <c r="H221" s="182" t="s">
        <v>286</v>
      </c>
      <c r="I221" s="183">
        <v>0</v>
      </c>
      <c r="J221" s="178">
        <v>0</v>
      </c>
      <c r="K221" s="187"/>
      <c r="L221" s="178"/>
    </row>
    <row r="222" spans="1:12" ht="19.5" customHeight="1">
      <c r="A222" s="178">
        <v>221</v>
      </c>
      <c r="B222" s="178" t="s">
        <v>667</v>
      </c>
      <c r="C222" s="178" t="s">
        <v>166</v>
      </c>
      <c r="D222" s="170" t="s">
        <v>856</v>
      </c>
      <c r="E222" s="178" t="s">
        <v>234</v>
      </c>
      <c r="F222" s="171" t="s">
        <v>857</v>
      </c>
      <c r="G222" s="170" t="s">
        <v>855</v>
      </c>
      <c r="H222" s="182" t="s">
        <v>286</v>
      </c>
      <c r="I222" s="183">
        <v>0</v>
      </c>
      <c r="J222" s="178">
        <v>0</v>
      </c>
      <c r="K222" s="187"/>
      <c r="L222" s="178"/>
    </row>
    <row r="223" spans="1:12" ht="19.5" customHeight="1">
      <c r="A223" s="178">
        <v>222</v>
      </c>
      <c r="B223" s="178" t="s">
        <v>667</v>
      </c>
      <c r="C223" s="178" t="s">
        <v>348</v>
      </c>
      <c r="D223" s="170" t="s">
        <v>858</v>
      </c>
      <c r="E223" s="178" t="s">
        <v>234</v>
      </c>
      <c r="F223" s="171" t="s">
        <v>859</v>
      </c>
      <c r="G223" s="170">
        <v>0</v>
      </c>
      <c r="H223" s="182" t="s">
        <v>280</v>
      </c>
      <c r="I223" s="183">
        <v>0</v>
      </c>
      <c r="J223" s="178">
        <v>0</v>
      </c>
      <c r="K223" s="187"/>
      <c r="L223" s="178"/>
    </row>
    <row r="224" spans="1:12" ht="19.5" customHeight="1">
      <c r="A224" s="178">
        <v>223</v>
      </c>
      <c r="B224" s="178" t="s">
        <v>667</v>
      </c>
      <c r="C224" s="178" t="s">
        <v>348</v>
      </c>
      <c r="D224" s="170" t="s">
        <v>860</v>
      </c>
      <c r="E224" s="178" t="s">
        <v>212</v>
      </c>
      <c r="F224" s="171" t="s">
        <v>861</v>
      </c>
      <c r="G224" s="170" t="s">
        <v>753</v>
      </c>
      <c r="H224" s="182" t="s">
        <v>286</v>
      </c>
      <c r="I224" s="183">
        <v>0</v>
      </c>
      <c r="J224" s="178" t="s">
        <v>307</v>
      </c>
      <c r="K224" s="184" t="s">
        <v>862</v>
      </c>
      <c r="L224" s="178"/>
    </row>
    <row r="225" spans="1:12" ht="19.5" customHeight="1">
      <c r="A225" s="178">
        <v>224</v>
      </c>
      <c r="B225" s="178" t="s">
        <v>667</v>
      </c>
      <c r="C225" s="178" t="s">
        <v>350</v>
      </c>
      <c r="D225" s="170" t="s">
        <v>863</v>
      </c>
      <c r="E225" s="178" t="s">
        <v>227</v>
      </c>
      <c r="F225" s="171" t="s">
        <v>864</v>
      </c>
      <c r="G225" s="170">
        <v>0</v>
      </c>
      <c r="H225" s="182" t="s">
        <v>299</v>
      </c>
      <c r="I225" s="183">
        <v>0</v>
      </c>
      <c r="J225" s="178">
        <v>0</v>
      </c>
      <c r="K225" s="180"/>
      <c r="L225" s="178"/>
    </row>
    <row r="226" spans="1:12" ht="19.5" customHeight="1">
      <c r="A226" s="178">
        <v>225</v>
      </c>
      <c r="B226" s="178" t="s">
        <v>667</v>
      </c>
      <c r="C226" s="178" t="s">
        <v>350</v>
      </c>
      <c r="D226" s="170" t="s">
        <v>865</v>
      </c>
      <c r="E226" s="178" t="s">
        <v>234</v>
      </c>
      <c r="F226" s="171" t="s">
        <v>866</v>
      </c>
      <c r="G226" s="170">
        <v>0</v>
      </c>
      <c r="H226" s="182" t="s">
        <v>299</v>
      </c>
      <c r="I226" s="183">
        <v>0</v>
      </c>
      <c r="J226" s="178">
        <v>0</v>
      </c>
      <c r="K226" s="187"/>
      <c r="L226" s="178"/>
    </row>
    <row r="227" spans="1:12" ht="19.5" customHeight="1">
      <c r="A227" s="178">
        <v>226</v>
      </c>
      <c r="B227" s="178" t="s">
        <v>667</v>
      </c>
      <c r="C227" s="178" t="s">
        <v>350</v>
      </c>
      <c r="D227" s="170" t="s">
        <v>867</v>
      </c>
      <c r="E227" s="178" t="s">
        <v>234</v>
      </c>
      <c r="F227" s="171" t="s">
        <v>868</v>
      </c>
      <c r="G227" s="170">
        <v>0</v>
      </c>
      <c r="H227" s="182" t="s">
        <v>299</v>
      </c>
      <c r="I227" s="183">
        <v>0</v>
      </c>
      <c r="J227" s="178">
        <v>0</v>
      </c>
      <c r="K227" s="187"/>
      <c r="L227" s="178"/>
    </row>
    <row r="228" spans="1:12" ht="19.5" customHeight="1">
      <c r="A228" s="178">
        <v>227</v>
      </c>
      <c r="B228" s="178" t="s">
        <v>667</v>
      </c>
      <c r="C228" s="178" t="s">
        <v>350</v>
      </c>
      <c r="D228" s="170" t="s">
        <v>869</v>
      </c>
      <c r="E228" s="178" t="s">
        <v>234</v>
      </c>
      <c r="F228" s="171" t="s">
        <v>870</v>
      </c>
      <c r="G228" s="170">
        <v>0</v>
      </c>
      <c r="H228" s="182" t="s">
        <v>299</v>
      </c>
      <c r="I228" s="183">
        <v>0</v>
      </c>
      <c r="J228" s="178">
        <v>0</v>
      </c>
      <c r="K228" s="187"/>
      <c r="L228" s="178"/>
    </row>
    <row r="229" spans="1:12" ht="19.5" customHeight="1">
      <c r="A229" s="178">
        <v>228</v>
      </c>
      <c r="B229" s="178" t="s">
        <v>667</v>
      </c>
      <c r="C229" s="178" t="s">
        <v>350</v>
      </c>
      <c r="D229" s="170" t="s">
        <v>871</v>
      </c>
      <c r="E229" s="178" t="s">
        <v>212</v>
      </c>
      <c r="F229" s="171" t="s">
        <v>872</v>
      </c>
      <c r="G229" s="170">
        <v>0</v>
      </c>
      <c r="H229" s="182" t="s">
        <v>295</v>
      </c>
      <c r="I229" s="183">
        <v>0</v>
      </c>
      <c r="J229" s="178" t="s">
        <v>344</v>
      </c>
      <c r="K229" s="180"/>
      <c r="L229" s="178"/>
    </row>
    <row r="230" spans="1:12" ht="19.5" customHeight="1">
      <c r="A230" s="178">
        <v>229</v>
      </c>
      <c r="B230" s="178" t="s">
        <v>667</v>
      </c>
      <c r="C230" s="178" t="s">
        <v>350</v>
      </c>
      <c r="D230" s="170" t="s">
        <v>873</v>
      </c>
      <c r="E230" s="178" t="s">
        <v>223</v>
      </c>
      <c r="F230" s="171" t="s">
        <v>874</v>
      </c>
      <c r="G230" s="170">
        <v>0</v>
      </c>
      <c r="H230" s="182" t="s">
        <v>295</v>
      </c>
      <c r="I230" s="183">
        <v>0</v>
      </c>
      <c r="J230" s="178">
        <v>0</v>
      </c>
      <c r="K230" s="180"/>
      <c r="L230" s="178"/>
    </row>
    <row r="231" spans="1:12" ht="19.5" customHeight="1">
      <c r="A231" s="178">
        <v>230</v>
      </c>
      <c r="B231" s="178" t="s">
        <v>667</v>
      </c>
      <c r="C231" s="178" t="s">
        <v>350</v>
      </c>
      <c r="D231" s="170" t="s">
        <v>875</v>
      </c>
      <c r="E231" s="178" t="s">
        <v>223</v>
      </c>
      <c r="F231" s="171" t="s">
        <v>876</v>
      </c>
      <c r="G231" s="170">
        <v>0</v>
      </c>
      <c r="H231" s="182" t="s">
        <v>295</v>
      </c>
      <c r="I231" s="183">
        <v>0</v>
      </c>
      <c r="J231" s="178">
        <v>0</v>
      </c>
      <c r="K231" s="151"/>
      <c r="L231" s="178"/>
    </row>
    <row r="232" spans="1:12" ht="19.5" customHeight="1">
      <c r="A232" s="178">
        <v>231</v>
      </c>
      <c r="B232" s="178" t="s">
        <v>667</v>
      </c>
      <c r="C232" s="178" t="s">
        <v>350</v>
      </c>
      <c r="D232" s="170" t="s">
        <v>877</v>
      </c>
      <c r="E232" s="178" t="s">
        <v>268</v>
      </c>
      <c r="F232" s="171" t="s">
        <v>878</v>
      </c>
      <c r="G232" s="170">
        <v>0</v>
      </c>
      <c r="H232" s="182" t="s">
        <v>295</v>
      </c>
      <c r="I232" s="183">
        <v>0</v>
      </c>
      <c r="J232" s="178">
        <v>0</v>
      </c>
      <c r="K232" s="180"/>
      <c r="L232" s="178"/>
    </row>
    <row r="233" spans="1:12" ht="19.5" customHeight="1">
      <c r="A233" s="178">
        <v>232</v>
      </c>
      <c r="B233" s="178" t="s">
        <v>667</v>
      </c>
      <c r="C233" s="178" t="s">
        <v>350</v>
      </c>
      <c r="D233" s="170" t="s">
        <v>879</v>
      </c>
      <c r="E233" s="178" t="s">
        <v>268</v>
      </c>
      <c r="F233" s="171" t="s">
        <v>880</v>
      </c>
      <c r="G233" s="170">
        <v>0</v>
      </c>
      <c r="H233" s="182" t="s">
        <v>295</v>
      </c>
      <c r="I233" s="183">
        <v>0</v>
      </c>
      <c r="J233" s="178">
        <v>0</v>
      </c>
      <c r="K233" s="180"/>
      <c r="L233" s="178"/>
    </row>
    <row r="234" spans="1:12" ht="19.5" customHeight="1">
      <c r="A234" s="178">
        <v>233</v>
      </c>
      <c r="B234" s="178" t="s">
        <v>667</v>
      </c>
      <c r="C234" s="178" t="s">
        <v>350</v>
      </c>
      <c r="D234" s="170" t="s">
        <v>881</v>
      </c>
      <c r="E234" s="178" t="s">
        <v>268</v>
      </c>
      <c r="F234" s="171" t="s">
        <v>882</v>
      </c>
      <c r="G234" s="170">
        <v>0</v>
      </c>
      <c r="H234" s="182" t="s">
        <v>295</v>
      </c>
      <c r="I234" s="183">
        <v>0</v>
      </c>
      <c r="J234" s="178">
        <v>0</v>
      </c>
      <c r="K234" s="180"/>
      <c r="L234" s="178"/>
    </row>
    <row r="235" spans="1:12" ht="19.5" customHeight="1">
      <c r="A235" s="178">
        <v>234</v>
      </c>
      <c r="B235" s="178" t="s">
        <v>667</v>
      </c>
      <c r="C235" s="178" t="s">
        <v>350</v>
      </c>
      <c r="D235" s="170" t="s">
        <v>883</v>
      </c>
      <c r="E235" s="178" t="s">
        <v>268</v>
      </c>
      <c r="F235" s="171" t="s">
        <v>884</v>
      </c>
      <c r="G235" s="170">
        <v>0</v>
      </c>
      <c r="H235" s="182" t="s">
        <v>295</v>
      </c>
      <c r="I235" s="183">
        <v>0</v>
      </c>
      <c r="J235" s="178">
        <v>0</v>
      </c>
      <c r="K235" s="180"/>
      <c r="L235" s="178"/>
    </row>
    <row r="236" spans="1:12" ht="19.5" customHeight="1">
      <c r="A236" s="178">
        <v>235</v>
      </c>
      <c r="B236" s="178" t="s">
        <v>667</v>
      </c>
      <c r="C236" s="178" t="s">
        <v>350</v>
      </c>
      <c r="D236" s="170" t="s">
        <v>885</v>
      </c>
      <c r="E236" s="178" t="s">
        <v>268</v>
      </c>
      <c r="F236" s="171" t="s">
        <v>886</v>
      </c>
      <c r="G236" s="170">
        <v>0</v>
      </c>
      <c r="H236" s="182" t="s">
        <v>295</v>
      </c>
      <c r="I236" s="183">
        <v>0</v>
      </c>
      <c r="J236" s="178">
        <v>0</v>
      </c>
      <c r="K236" s="180"/>
      <c r="L236" s="178"/>
    </row>
    <row r="237" spans="1:12" ht="19.5" customHeight="1">
      <c r="A237" s="178">
        <v>236</v>
      </c>
      <c r="B237" s="178" t="s">
        <v>667</v>
      </c>
      <c r="C237" s="178" t="s">
        <v>350</v>
      </c>
      <c r="D237" s="170" t="s">
        <v>887</v>
      </c>
      <c r="E237" s="178" t="s">
        <v>268</v>
      </c>
      <c r="F237" s="171" t="s">
        <v>888</v>
      </c>
      <c r="G237" s="170">
        <v>0</v>
      </c>
      <c r="H237" s="182" t="s">
        <v>295</v>
      </c>
      <c r="I237" s="183">
        <v>0</v>
      </c>
      <c r="J237" s="178">
        <v>0</v>
      </c>
      <c r="K237" s="180"/>
      <c r="L237" s="178"/>
    </row>
    <row r="238" spans="1:12" ht="19.5" customHeight="1">
      <c r="A238" s="178">
        <v>237</v>
      </c>
      <c r="B238" s="178" t="s">
        <v>667</v>
      </c>
      <c r="C238" s="178" t="s">
        <v>350</v>
      </c>
      <c r="D238" s="170" t="s">
        <v>889</v>
      </c>
      <c r="E238" s="178" t="s">
        <v>268</v>
      </c>
      <c r="F238" s="171" t="s">
        <v>890</v>
      </c>
      <c r="G238" s="170">
        <v>0</v>
      </c>
      <c r="H238" s="182" t="s">
        <v>295</v>
      </c>
      <c r="I238" s="183">
        <v>0</v>
      </c>
      <c r="J238" s="178">
        <v>0</v>
      </c>
      <c r="K238" s="180"/>
      <c r="L238" s="178"/>
    </row>
    <row r="239" spans="1:12" ht="19.5" customHeight="1">
      <c r="A239" s="178">
        <v>238</v>
      </c>
      <c r="B239" s="178" t="s">
        <v>667</v>
      </c>
      <c r="C239" s="178" t="s">
        <v>350</v>
      </c>
      <c r="D239" s="170" t="s">
        <v>891</v>
      </c>
      <c r="E239" s="178" t="s">
        <v>268</v>
      </c>
      <c r="F239" s="171" t="s">
        <v>892</v>
      </c>
      <c r="G239" s="170">
        <v>0</v>
      </c>
      <c r="H239" s="182" t="s">
        <v>295</v>
      </c>
      <c r="I239" s="183">
        <v>0</v>
      </c>
      <c r="J239" s="178">
        <v>0</v>
      </c>
      <c r="K239" s="180"/>
      <c r="L239" s="178"/>
    </row>
    <row r="240" spans="1:12" ht="19.5" customHeight="1">
      <c r="A240" s="178">
        <v>239</v>
      </c>
      <c r="B240" s="178" t="s">
        <v>667</v>
      </c>
      <c r="C240" s="178" t="s">
        <v>349</v>
      </c>
      <c r="D240" s="170" t="s">
        <v>893</v>
      </c>
      <c r="E240" s="178" t="s">
        <v>227</v>
      </c>
      <c r="F240" s="171" t="s">
        <v>894</v>
      </c>
      <c r="G240" s="170">
        <v>0</v>
      </c>
      <c r="H240" s="182" t="s">
        <v>300</v>
      </c>
      <c r="I240" s="183">
        <v>0</v>
      </c>
      <c r="J240" s="178">
        <v>0</v>
      </c>
      <c r="K240" s="180"/>
      <c r="L240" s="178"/>
    </row>
    <row r="241" spans="1:12" ht="19.5" customHeight="1">
      <c r="A241" s="178">
        <v>240</v>
      </c>
      <c r="B241" s="178" t="s">
        <v>667</v>
      </c>
      <c r="C241" s="178" t="s">
        <v>349</v>
      </c>
      <c r="D241" s="170" t="s">
        <v>895</v>
      </c>
      <c r="E241" s="178" t="s">
        <v>212</v>
      </c>
      <c r="F241" s="171" t="s">
        <v>896</v>
      </c>
      <c r="G241" s="170">
        <v>0</v>
      </c>
      <c r="H241" s="182" t="s">
        <v>300</v>
      </c>
      <c r="I241" s="183">
        <v>0</v>
      </c>
      <c r="J241" s="178" t="s">
        <v>344</v>
      </c>
      <c r="K241" s="180"/>
      <c r="L241" s="178"/>
    </row>
    <row r="242" spans="1:12" ht="19.5" customHeight="1">
      <c r="A242" s="178">
        <v>241</v>
      </c>
      <c r="B242" s="178" t="s">
        <v>667</v>
      </c>
      <c r="C242" s="178" t="s">
        <v>349</v>
      </c>
      <c r="D242" s="170" t="s">
        <v>897</v>
      </c>
      <c r="E242" s="178" t="s">
        <v>212</v>
      </c>
      <c r="F242" s="171" t="s">
        <v>898</v>
      </c>
      <c r="G242" s="170">
        <v>0</v>
      </c>
      <c r="H242" s="182" t="s">
        <v>300</v>
      </c>
      <c r="I242" s="183">
        <v>0</v>
      </c>
      <c r="J242" s="178" t="s">
        <v>344</v>
      </c>
      <c r="K242" s="180"/>
      <c r="L242" s="178"/>
    </row>
    <row r="243" spans="1:12" ht="19.5" customHeight="1">
      <c r="A243" s="178">
        <v>242</v>
      </c>
      <c r="B243" s="178" t="s">
        <v>667</v>
      </c>
      <c r="C243" s="178" t="s">
        <v>349</v>
      </c>
      <c r="D243" s="170" t="s">
        <v>899</v>
      </c>
      <c r="E243" s="178" t="s">
        <v>212</v>
      </c>
      <c r="F243" s="171" t="s">
        <v>900</v>
      </c>
      <c r="G243" s="170">
        <v>0</v>
      </c>
      <c r="H243" s="182" t="s">
        <v>300</v>
      </c>
      <c r="I243" s="183">
        <v>0</v>
      </c>
      <c r="J243" s="178" t="s">
        <v>344</v>
      </c>
      <c r="K243" s="180"/>
      <c r="L243" s="178"/>
    </row>
  </sheetData>
  <dataValidations count="1">
    <dataValidation type="list" allowBlank="1" showInputMessage="1" showErrorMessage="1" sqref="L2:L243" xr:uid="{9E22AEAC-37AB-475E-A7CF-3E1EA2DC1E7E}">
      <formula1>$N$2:$N$7</formula1>
    </dataValidation>
  </dataValidations>
  <hyperlinks>
    <hyperlink ref="K108" r:id="rId1" xr:uid="{5811C7B7-3DAC-4C3C-A776-0B3D8122B7E8}"/>
    <hyperlink ref="K80" r:id="rId2" xr:uid="{6ED43A10-C825-455B-9423-829B500D4E28}"/>
    <hyperlink ref="K38" r:id="rId3" xr:uid="{72C75B66-061A-468E-BA7B-8B6A0BA226FF}"/>
    <hyperlink ref="K49" r:id="rId4" xr:uid="{02C4D50D-1B2E-4BCC-978F-B9345F0A4335}"/>
    <hyperlink ref="K37" r:id="rId5" xr:uid="{0CFEF9B8-5D97-406B-9A87-78E05B47B0B1}"/>
    <hyperlink ref="K39" r:id="rId6" xr:uid="{432015DF-5210-497F-BE4A-4A22E1211FB5}"/>
    <hyperlink ref="K40" r:id="rId7" xr:uid="{9AFF89F6-D77D-46FA-8D34-6DEAB9F4E4F0}"/>
    <hyperlink ref="K42" r:id="rId8" xr:uid="{7B9D0E89-00F0-450D-9B72-42B197BE9D21}"/>
    <hyperlink ref="K41" r:id="rId9" xr:uid="{9C8D678A-6F19-40F0-BE4B-3B7E4066F253}"/>
    <hyperlink ref="K199" r:id="rId10" xr:uid="{0A522D3D-281F-4BC5-8BEC-FB6F5821C8C8}"/>
    <hyperlink ref="K224" r:id="rId11" xr:uid="{082ABC58-6B61-4578-96E8-3430109D7D68}"/>
    <hyperlink ref="K203" r:id="rId12" xr:uid="{145BE3C6-9B9F-4AEF-BCAC-FD2F34ECCEB8}"/>
    <hyperlink ref="K200" r:id="rId13" xr:uid="{8771F537-FAD3-4395-AC4E-2E0913F1FED9}"/>
    <hyperlink ref="K204" r:id="rId14" xr:uid="{FA4DEFFF-80DA-4E01-8B44-AEC8A26B5640}"/>
    <hyperlink ref="K215" r:id="rId15" xr:uid="{EDB98DB6-743A-482E-9A4A-A8E3EF56119B}"/>
    <hyperlink ref="K195" r:id="rId16" xr:uid="{28284C8D-3076-4B7D-B661-4E5D7A10B331}"/>
    <hyperlink ref="K211" r:id="rId17" xr:uid="{2A5DFC14-02FB-4E7B-B345-A09071C3B7CB}"/>
    <hyperlink ref="K197" r:id="rId18" xr:uid="{EE4CFC50-CA8D-4618-87F7-C582C612C3A6}"/>
    <hyperlink ref="K174" r:id="rId19" xr:uid="{60EDA05D-3B8C-4431-8F49-51FC0EA80E2D}"/>
    <hyperlink ref="K175" r:id="rId20" xr:uid="{AF064409-0358-4BC6-A122-AFAF4E7BAD59}"/>
    <hyperlink ref="K196" r:id="rId21" xr:uid="{1741EF50-C92A-4242-BE22-54A596FBC15E}"/>
    <hyperlink ref="K192" r:id="rId22" xr:uid="{AFFAFA4A-568B-42F7-AB8A-6AED72B2D436}"/>
    <hyperlink ref="K182" r:id="rId23" xr:uid="{743360BD-19AB-433A-842D-B71C2F019BBC}"/>
    <hyperlink ref="K181" r:id="rId24" xr:uid="{25A8AB6B-70A7-46DC-BFAB-25CA3B39F3FC}"/>
    <hyperlink ref="K198" r:id="rId25" xr:uid="{172722F9-6ED6-4F41-96C1-1027E86B7FB2}"/>
    <hyperlink ref="K170" r:id="rId26" xr:uid="{CCC38C4A-51F1-4F67-8EBF-52CB4EDA8BD6}"/>
    <hyperlink ref="K176" r:id="rId27" xr:uid="{D9270601-0065-4480-A2F3-3A6C2F93E39D}"/>
    <hyperlink ref="K180" r:id="rId28" xr:uid="{0708CDD4-9879-4252-981D-D1CF8A24DE63}"/>
    <hyperlink ref="K179" r:id="rId29" xr:uid="{50C6B8E0-253F-4B2A-90AB-851144CB1B92}"/>
    <hyperlink ref="K187" r:id="rId30" xr:uid="{EC60B54B-A1E6-4640-B3E3-D38B3006DAB6}"/>
    <hyperlink ref="K188" r:id="rId31" xr:uid="{D95EEF66-0F72-4AF2-8F62-8586E32A9172}"/>
    <hyperlink ref="K172" r:id="rId32" xr:uid="{35A413BB-696E-4386-B59D-276DF9861288}"/>
    <hyperlink ref="K173" r:id="rId33" xr:uid="{B76713DB-EF57-47A7-8EE6-DB6D337792B9}"/>
    <hyperlink ref="K189" r:id="rId34" xr:uid="{0EEB04B7-FB9F-49FA-8CFC-CD8DD0BE2DE4}"/>
    <hyperlink ref="K190" r:id="rId35" xr:uid="{8A3540DB-C238-467F-AAF7-AB0F610E6470}"/>
    <hyperlink ref="K31" r:id="rId36" xr:uid="{D6ED63B8-E01A-4BC2-AFD9-4CCF3D859BA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B39EF-A588-4D15-BF63-1E486CC92DB5}">
  <dimension ref="B2:Q181"/>
  <sheetViews>
    <sheetView topLeftCell="A56" workbookViewId="0">
      <selection activeCell="D11" sqref="D11"/>
    </sheetView>
  </sheetViews>
  <sheetFormatPr baseColWidth="10" defaultColWidth="11.42578125" defaultRowHeight="11.25"/>
  <cols>
    <col min="1" max="1" width="11.42578125" style="353"/>
    <col min="2" max="2" width="5.7109375" style="353" customWidth="1"/>
    <col min="3" max="3" width="39.28515625" style="353" bestFit="1" customWidth="1"/>
    <col min="4" max="4" width="12.5703125" style="353" bestFit="1" customWidth="1"/>
    <col min="5" max="5" width="15.85546875" style="353" customWidth="1"/>
    <col min="6" max="6" width="11.28515625" style="353" bestFit="1" customWidth="1"/>
    <col min="7" max="7" width="16.140625" style="353" customWidth="1"/>
    <col min="8" max="8" width="11.42578125" style="514"/>
    <col min="9" max="9" width="11.42578125" style="353"/>
    <col min="10" max="10" width="11.42578125" style="515"/>
    <col min="11" max="11" width="15.28515625" style="353" bestFit="1" customWidth="1"/>
    <col min="12" max="17" width="15.28515625" style="353" customWidth="1"/>
    <col min="18" max="16384" width="11.42578125" style="353"/>
  </cols>
  <sheetData>
    <row r="2" spans="2:17" ht="15" customHeight="1">
      <c r="B2" s="352" t="s">
        <v>2111</v>
      </c>
      <c r="C2" s="352"/>
      <c r="D2" s="352"/>
      <c r="E2" s="352"/>
      <c r="F2" s="352"/>
      <c r="G2" s="352"/>
      <c r="H2" s="352"/>
      <c r="I2" s="352"/>
      <c r="J2" s="352"/>
      <c r="K2" s="352"/>
      <c r="L2" s="352"/>
      <c r="M2" s="352"/>
      <c r="N2" s="352"/>
      <c r="O2" s="352"/>
      <c r="P2" s="352"/>
      <c r="Q2" s="352"/>
    </row>
    <row r="4" spans="2:17" s="359" customFormat="1" ht="28.5" customHeight="1">
      <c r="B4" s="354" t="s">
        <v>360</v>
      </c>
      <c r="C4" s="355" t="s">
        <v>2112</v>
      </c>
      <c r="D4" s="355" t="s">
        <v>2113</v>
      </c>
      <c r="E4" s="355" t="s">
        <v>2114</v>
      </c>
      <c r="F4" s="355" t="s">
        <v>2115</v>
      </c>
      <c r="G4" s="355" t="s">
        <v>2116</v>
      </c>
      <c r="H4" s="356" t="s">
        <v>2117</v>
      </c>
      <c r="I4" s="357" t="s">
        <v>2118</v>
      </c>
      <c r="J4" s="358" t="s">
        <v>2119</v>
      </c>
      <c r="K4" s="357" t="s">
        <v>2120</v>
      </c>
      <c r="L4" s="357" t="s">
        <v>2121</v>
      </c>
      <c r="M4" s="357" t="s">
        <v>2122</v>
      </c>
      <c r="N4" s="357" t="s">
        <v>2123</v>
      </c>
      <c r="O4" s="357" t="s">
        <v>2124</v>
      </c>
      <c r="P4" s="357" t="s">
        <v>2125</v>
      </c>
      <c r="Q4" s="355" t="s">
        <v>2126</v>
      </c>
    </row>
    <row r="5" spans="2:17" s="359" customFormat="1" ht="15" customHeight="1">
      <c r="B5" s="360">
        <v>1</v>
      </c>
      <c r="C5" s="361" t="s">
        <v>2127</v>
      </c>
      <c r="D5" s="362" t="s">
        <v>2128</v>
      </c>
      <c r="E5" s="363" t="s">
        <v>2129</v>
      </c>
      <c r="F5" s="364" t="s">
        <v>2130</v>
      </c>
      <c r="G5" s="365" t="s">
        <v>1981</v>
      </c>
      <c r="H5" s="366">
        <v>0.97</v>
      </c>
      <c r="I5" s="367">
        <v>80</v>
      </c>
      <c r="J5" s="368">
        <f>SUM(I5*4.8)</f>
        <v>384</v>
      </c>
      <c r="K5" s="369">
        <v>0</v>
      </c>
      <c r="L5" s="369">
        <v>7</v>
      </c>
      <c r="M5" s="369">
        <v>0</v>
      </c>
      <c r="N5" s="369">
        <v>0</v>
      </c>
      <c r="O5" s="369">
        <v>0</v>
      </c>
      <c r="P5" s="369">
        <v>0</v>
      </c>
      <c r="Q5" s="369">
        <v>0</v>
      </c>
    </row>
    <row r="6" spans="2:17" s="359" customFormat="1" ht="15" customHeight="1">
      <c r="B6" s="360">
        <f>SUM(B5+1)</f>
        <v>2</v>
      </c>
      <c r="C6" s="361" t="s">
        <v>1978</v>
      </c>
      <c r="D6" s="362" t="s">
        <v>2128</v>
      </c>
      <c r="E6" s="363" t="s">
        <v>2131</v>
      </c>
      <c r="F6" s="364" t="s">
        <v>2130</v>
      </c>
      <c r="G6" s="365" t="s">
        <v>1981</v>
      </c>
      <c r="H6" s="366">
        <v>1.57</v>
      </c>
      <c r="I6" s="367">
        <v>73</v>
      </c>
      <c r="J6" s="368">
        <f>SUM(I6*4.8)</f>
        <v>350.4</v>
      </c>
      <c r="K6" s="369">
        <v>0</v>
      </c>
      <c r="L6" s="369">
        <v>0</v>
      </c>
      <c r="M6" s="369">
        <v>2</v>
      </c>
      <c r="N6" s="369">
        <v>0</v>
      </c>
      <c r="O6" s="369">
        <v>0</v>
      </c>
      <c r="P6" s="369">
        <v>0</v>
      </c>
      <c r="Q6" s="369">
        <v>0</v>
      </c>
    </row>
    <row r="7" spans="2:17" s="359" customFormat="1" ht="15" customHeight="1">
      <c r="B7" s="360">
        <f t="shared" ref="B7:B31" si="0">SUM(B6+1)</f>
        <v>3</v>
      </c>
      <c r="C7" s="370" t="s">
        <v>1916</v>
      </c>
      <c r="D7" s="362" t="s">
        <v>2132</v>
      </c>
      <c r="E7" s="365" t="s">
        <v>2133</v>
      </c>
      <c r="F7" s="364" t="s">
        <v>2130</v>
      </c>
      <c r="G7" s="365" t="s">
        <v>1917</v>
      </c>
      <c r="H7" s="366">
        <v>0.3</v>
      </c>
      <c r="I7" s="367">
        <v>18</v>
      </c>
      <c r="J7" s="368">
        <f t="shared" ref="J7:J71" si="1">SUM(I7*4.8)</f>
        <v>86.399999999999991</v>
      </c>
      <c r="K7" s="369">
        <v>0</v>
      </c>
      <c r="L7" s="369">
        <v>1</v>
      </c>
      <c r="M7" s="369">
        <v>0</v>
      </c>
      <c r="N7" s="369">
        <v>0</v>
      </c>
      <c r="O7" s="369">
        <v>0</v>
      </c>
      <c r="P7" s="369">
        <v>0</v>
      </c>
      <c r="Q7" s="369">
        <v>0</v>
      </c>
    </row>
    <row r="8" spans="2:17" s="359" customFormat="1" ht="15" customHeight="1">
      <c r="B8" s="360">
        <f t="shared" si="0"/>
        <v>4</v>
      </c>
      <c r="C8" s="362" t="s">
        <v>2134</v>
      </c>
      <c r="D8" s="362" t="s">
        <v>2135</v>
      </c>
      <c r="E8" s="363" t="s">
        <v>2136</v>
      </c>
      <c r="F8" s="364" t="s">
        <v>2137</v>
      </c>
      <c r="G8" s="363" t="s">
        <v>1072</v>
      </c>
      <c r="H8" s="366">
        <v>0.1</v>
      </c>
      <c r="I8" s="367">
        <v>8</v>
      </c>
      <c r="J8" s="368">
        <f t="shared" si="1"/>
        <v>38.4</v>
      </c>
      <c r="K8" s="369">
        <v>0</v>
      </c>
      <c r="L8" s="369">
        <v>0</v>
      </c>
      <c r="M8" s="369">
        <v>1</v>
      </c>
      <c r="N8" s="369">
        <v>0</v>
      </c>
      <c r="O8" s="369">
        <v>0</v>
      </c>
      <c r="P8" s="369">
        <v>0</v>
      </c>
      <c r="Q8" s="369">
        <v>0</v>
      </c>
    </row>
    <row r="9" spans="2:17" s="359" customFormat="1" ht="15" customHeight="1">
      <c r="B9" s="360">
        <f t="shared" si="0"/>
        <v>5</v>
      </c>
      <c r="C9" s="361" t="s">
        <v>1950</v>
      </c>
      <c r="D9" s="362" t="s">
        <v>2138</v>
      </c>
      <c r="E9" s="363" t="s">
        <v>2139</v>
      </c>
      <c r="F9" s="364" t="s">
        <v>2140</v>
      </c>
      <c r="G9" s="365" t="s">
        <v>2141</v>
      </c>
      <c r="H9" s="366">
        <v>1.97</v>
      </c>
      <c r="I9" s="367">
        <v>101</v>
      </c>
      <c r="J9" s="368">
        <f t="shared" si="1"/>
        <v>484.79999999999995</v>
      </c>
      <c r="K9" s="369">
        <v>0</v>
      </c>
      <c r="L9" s="369">
        <v>0</v>
      </c>
      <c r="M9" s="369">
        <v>6</v>
      </c>
      <c r="N9" s="369">
        <v>0</v>
      </c>
      <c r="O9" s="369">
        <v>0</v>
      </c>
      <c r="P9" s="369">
        <v>0</v>
      </c>
      <c r="Q9" s="369">
        <v>0</v>
      </c>
    </row>
    <row r="10" spans="2:17" s="359" customFormat="1" ht="15" customHeight="1">
      <c r="B10" s="360">
        <f t="shared" si="0"/>
        <v>6</v>
      </c>
      <c r="C10" s="361" t="s">
        <v>2142</v>
      </c>
      <c r="D10" s="362" t="s">
        <v>2138</v>
      </c>
      <c r="E10" s="363" t="s">
        <v>2143</v>
      </c>
      <c r="F10" s="364" t="s">
        <v>2144</v>
      </c>
      <c r="G10" s="365" t="s">
        <v>1962</v>
      </c>
      <c r="H10" s="366">
        <v>0.31</v>
      </c>
      <c r="I10" s="367">
        <v>16</v>
      </c>
      <c r="J10" s="368">
        <f t="shared" si="1"/>
        <v>76.8</v>
      </c>
      <c r="K10" s="369">
        <v>0</v>
      </c>
      <c r="L10" s="369">
        <v>0</v>
      </c>
      <c r="M10" s="369">
        <v>0</v>
      </c>
      <c r="N10" s="369">
        <v>1</v>
      </c>
      <c r="O10" s="369">
        <v>0</v>
      </c>
      <c r="P10" s="369">
        <v>0</v>
      </c>
      <c r="Q10" s="369">
        <v>0</v>
      </c>
    </row>
    <row r="11" spans="2:17" s="359" customFormat="1" ht="15" customHeight="1">
      <c r="B11" s="360">
        <f t="shared" si="0"/>
        <v>7</v>
      </c>
      <c r="C11" s="361" t="s">
        <v>1935</v>
      </c>
      <c r="D11" s="362" t="s">
        <v>2138</v>
      </c>
      <c r="E11" s="363" t="s">
        <v>2145</v>
      </c>
      <c r="F11" s="364" t="s">
        <v>2146</v>
      </c>
      <c r="G11" s="365" t="s">
        <v>2147</v>
      </c>
      <c r="H11" s="366">
        <v>0.53</v>
      </c>
      <c r="I11" s="367">
        <v>40</v>
      </c>
      <c r="J11" s="368">
        <f t="shared" si="1"/>
        <v>192</v>
      </c>
      <c r="K11" s="369">
        <v>0</v>
      </c>
      <c r="L11" s="369">
        <v>0</v>
      </c>
      <c r="M11" s="369">
        <v>3</v>
      </c>
      <c r="N11" s="369">
        <v>0</v>
      </c>
      <c r="O11" s="369">
        <v>0</v>
      </c>
      <c r="P11" s="369">
        <v>0</v>
      </c>
      <c r="Q11" s="369">
        <v>0</v>
      </c>
    </row>
    <row r="12" spans="2:17" s="359" customFormat="1" ht="15" customHeight="1">
      <c r="B12" s="360">
        <f t="shared" si="0"/>
        <v>8</v>
      </c>
      <c r="C12" s="361" t="s">
        <v>1982</v>
      </c>
      <c r="D12" s="362" t="s">
        <v>2138</v>
      </c>
      <c r="E12" s="363" t="s">
        <v>2148</v>
      </c>
      <c r="F12" s="364" t="s">
        <v>2149</v>
      </c>
      <c r="G12" s="365" t="s">
        <v>1983</v>
      </c>
      <c r="H12" s="366">
        <v>1.34</v>
      </c>
      <c r="I12" s="367">
        <v>59</v>
      </c>
      <c r="J12" s="368">
        <f t="shared" si="1"/>
        <v>283.2</v>
      </c>
      <c r="K12" s="369">
        <v>0</v>
      </c>
      <c r="L12" s="369">
        <v>0</v>
      </c>
      <c r="M12" s="369">
        <v>3</v>
      </c>
      <c r="N12" s="369">
        <v>0</v>
      </c>
      <c r="O12" s="369">
        <v>0</v>
      </c>
      <c r="P12" s="369">
        <v>0</v>
      </c>
      <c r="Q12" s="369">
        <v>0</v>
      </c>
    </row>
    <row r="13" spans="2:17" s="359" customFormat="1" ht="15" customHeight="1">
      <c r="B13" s="360">
        <f t="shared" si="0"/>
        <v>9</v>
      </c>
      <c r="C13" s="361" t="s">
        <v>1987</v>
      </c>
      <c r="D13" s="362" t="s">
        <v>2138</v>
      </c>
      <c r="E13" s="363" t="s">
        <v>2150</v>
      </c>
      <c r="F13" s="364" t="s">
        <v>2151</v>
      </c>
      <c r="G13" s="365" t="s">
        <v>1988</v>
      </c>
      <c r="H13" s="366">
        <v>4.93</v>
      </c>
      <c r="I13" s="367">
        <v>175</v>
      </c>
      <c r="J13" s="368">
        <f t="shared" si="1"/>
        <v>840</v>
      </c>
      <c r="K13" s="369">
        <v>1</v>
      </c>
      <c r="L13" s="369">
        <v>10</v>
      </c>
      <c r="M13" s="369">
        <v>0</v>
      </c>
      <c r="N13" s="369">
        <v>0</v>
      </c>
      <c r="O13" s="369">
        <v>0</v>
      </c>
      <c r="P13" s="369">
        <v>0</v>
      </c>
      <c r="Q13" s="369">
        <v>0</v>
      </c>
    </row>
    <row r="14" spans="2:17" s="359" customFormat="1" ht="15" customHeight="1">
      <c r="B14" s="360">
        <f t="shared" si="0"/>
        <v>10</v>
      </c>
      <c r="C14" s="361" t="s">
        <v>1929</v>
      </c>
      <c r="D14" s="362" t="s">
        <v>2138</v>
      </c>
      <c r="E14" s="363" t="s">
        <v>2152</v>
      </c>
      <c r="F14" s="364" t="s">
        <v>2151</v>
      </c>
      <c r="G14" s="365" t="s">
        <v>2153</v>
      </c>
      <c r="H14" s="366">
        <v>10.23</v>
      </c>
      <c r="I14" s="367">
        <v>729</v>
      </c>
      <c r="J14" s="368">
        <f t="shared" si="1"/>
        <v>3499.2</v>
      </c>
      <c r="K14" s="369">
        <v>5</v>
      </c>
      <c r="L14" s="369">
        <v>41</v>
      </c>
      <c r="M14" s="369">
        <v>0</v>
      </c>
      <c r="N14" s="369">
        <v>0</v>
      </c>
      <c r="O14" s="369">
        <v>0</v>
      </c>
      <c r="P14" s="369">
        <v>0</v>
      </c>
      <c r="Q14" s="369">
        <v>0</v>
      </c>
    </row>
    <row r="15" spans="2:17" s="359" customFormat="1" ht="15" customHeight="1">
      <c r="B15" s="360">
        <f t="shared" si="0"/>
        <v>11</v>
      </c>
      <c r="C15" s="361" t="s">
        <v>2154</v>
      </c>
      <c r="D15" s="362" t="s">
        <v>2138</v>
      </c>
      <c r="E15" s="363" t="s">
        <v>2155</v>
      </c>
      <c r="F15" s="364" t="s">
        <v>2156</v>
      </c>
      <c r="G15" s="365" t="s">
        <v>2157</v>
      </c>
      <c r="H15" s="366">
        <v>7.4</v>
      </c>
      <c r="I15" s="367">
        <v>575</v>
      </c>
      <c r="J15" s="368">
        <f t="shared" si="1"/>
        <v>2760</v>
      </c>
      <c r="K15" s="369">
        <v>2</v>
      </c>
      <c r="L15" s="369">
        <v>22</v>
      </c>
      <c r="M15" s="369">
        <v>0</v>
      </c>
      <c r="N15" s="369">
        <v>0</v>
      </c>
      <c r="O15" s="369">
        <v>0</v>
      </c>
      <c r="P15" s="369">
        <v>0</v>
      </c>
      <c r="Q15" s="369">
        <v>0</v>
      </c>
    </row>
    <row r="16" spans="2:17" s="359" customFormat="1" ht="15" customHeight="1">
      <c r="B16" s="360">
        <f t="shared" si="0"/>
        <v>12</v>
      </c>
      <c r="C16" s="361" t="s">
        <v>2158</v>
      </c>
      <c r="D16" s="362" t="s">
        <v>903</v>
      </c>
      <c r="E16" s="363" t="s">
        <v>2159</v>
      </c>
      <c r="F16" s="364" t="s">
        <v>2140</v>
      </c>
      <c r="G16" s="365" t="s">
        <v>1923</v>
      </c>
      <c r="H16" s="366">
        <v>0.42</v>
      </c>
      <c r="I16" s="367">
        <v>28</v>
      </c>
      <c r="J16" s="368">
        <f t="shared" si="1"/>
        <v>134.4</v>
      </c>
      <c r="K16" s="369">
        <v>0</v>
      </c>
      <c r="L16" s="369">
        <v>0</v>
      </c>
      <c r="M16" s="369">
        <v>1</v>
      </c>
      <c r="N16" s="369">
        <v>0</v>
      </c>
      <c r="O16" s="369">
        <v>0</v>
      </c>
      <c r="P16" s="369">
        <v>0</v>
      </c>
      <c r="Q16" s="369">
        <v>0</v>
      </c>
    </row>
    <row r="17" spans="2:17" s="359" customFormat="1" ht="15" customHeight="1">
      <c r="B17" s="360">
        <f t="shared" si="0"/>
        <v>13</v>
      </c>
      <c r="C17" s="370" t="s">
        <v>1999</v>
      </c>
      <c r="D17" s="362" t="s">
        <v>2160</v>
      </c>
      <c r="E17" s="363" t="s">
        <v>2161</v>
      </c>
      <c r="F17" s="364" t="s">
        <v>2130</v>
      </c>
      <c r="G17" s="365" t="s">
        <v>2000</v>
      </c>
      <c r="H17" s="366">
        <v>0.16</v>
      </c>
      <c r="I17" s="367">
        <v>14</v>
      </c>
      <c r="J17" s="368">
        <f t="shared" si="1"/>
        <v>67.2</v>
      </c>
      <c r="K17" s="369">
        <v>0</v>
      </c>
      <c r="L17" s="369">
        <v>0</v>
      </c>
      <c r="M17" s="369">
        <v>2</v>
      </c>
      <c r="N17" s="369">
        <v>0</v>
      </c>
      <c r="O17" s="369">
        <v>0</v>
      </c>
      <c r="P17" s="369">
        <v>0</v>
      </c>
      <c r="Q17" s="369">
        <v>0</v>
      </c>
    </row>
    <row r="18" spans="2:17" s="359" customFormat="1" ht="15" customHeight="1">
      <c r="B18" s="360">
        <f t="shared" si="0"/>
        <v>14</v>
      </c>
      <c r="C18" s="370" t="s">
        <v>1985</v>
      </c>
      <c r="D18" s="362" t="s">
        <v>2160</v>
      </c>
      <c r="E18" s="363" t="s">
        <v>2162</v>
      </c>
      <c r="F18" s="364" t="s">
        <v>2146</v>
      </c>
      <c r="G18" s="365" t="s">
        <v>1986</v>
      </c>
      <c r="H18" s="366">
        <v>0.5</v>
      </c>
      <c r="I18" s="367">
        <v>29</v>
      </c>
      <c r="J18" s="368">
        <f t="shared" si="1"/>
        <v>139.19999999999999</v>
      </c>
      <c r="K18" s="369">
        <v>0</v>
      </c>
      <c r="L18" s="369">
        <v>0</v>
      </c>
      <c r="M18" s="369">
        <v>4</v>
      </c>
      <c r="N18" s="369">
        <v>0</v>
      </c>
      <c r="O18" s="369">
        <v>0</v>
      </c>
      <c r="P18" s="369">
        <v>0</v>
      </c>
      <c r="Q18" s="369">
        <v>0</v>
      </c>
    </row>
    <row r="19" spans="2:17" s="359" customFormat="1" ht="15" customHeight="1">
      <c r="B19" s="360">
        <f t="shared" si="0"/>
        <v>15</v>
      </c>
      <c r="C19" s="370" t="s">
        <v>1914</v>
      </c>
      <c r="D19" s="362" t="s">
        <v>2160</v>
      </c>
      <c r="E19" s="363" t="s">
        <v>2163</v>
      </c>
      <c r="F19" s="364" t="s">
        <v>2130</v>
      </c>
      <c r="G19" s="365" t="s">
        <v>1915</v>
      </c>
      <c r="H19" s="366">
        <v>0.33</v>
      </c>
      <c r="I19" s="367">
        <v>18</v>
      </c>
      <c r="J19" s="368">
        <f t="shared" si="1"/>
        <v>86.399999999999991</v>
      </c>
      <c r="K19" s="369">
        <v>0</v>
      </c>
      <c r="L19" s="369">
        <v>0</v>
      </c>
      <c r="M19" s="369">
        <v>4</v>
      </c>
      <c r="N19" s="369">
        <v>0</v>
      </c>
      <c r="O19" s="369">
        <v>0</v>
      </c>
      <c r="P19" s="369">
        <v>0</v>
      </c>
      <c r="Q19" s="369">
        <v>0</v>
      </c>
    </row>
    <row r="20" spans="2:17" s="359" customFormat="1" ht="15" customHeight="1">
      <c r="B20" s="360">
        <f t="shared" si="0"/>
        <v>16</v>
      </c>
      <c r="C20" s="370" t="s">
        <v>1932</v>
      </c>
      <c r="D20" s="362" t="s">
        <v>2160</v>
      </c>
      <c r="E20" s="363" t="s">
        <v>2164</v>
      </c>
      <c r="F20" s="364" t="s">
        <v>2151</v>
      </c>
      <c r="G20" s="365" t="s">
        <v>1928</v>
      </c>
      <c r="H20" s="366">
        <v>8.2000000000000003E-2</v>
      </c>
      <c r="I20" s="367">
        <v>8</v>
      </c>
      <c r="J20" s="368">
        <f t="shared" si="1"/>
        <v>38.4</v>
      </c>
      <c r="K20" s="369">
        <v>0</v>
      </c>
      <c r="L20" s="369">
        <v>0</v>
      </c>
      <c r="M20" s="369">
        <v>3</v>
      </c>
      <c r="N20" s="369">
        <v>0</v>
      </c>
      <c r="O20" s="369">
        <v>0</v>
      </c>
      <c r="P20" s="369">
        <v>0</v>
      </c>
      <c r="Q20" s="369">
        <v>0</v>
      </c>
    </row>
    <row r="21" spans="2:17" s="359" customFormat="1" ht="15" customHeight="1">
      <c r="B21" s="360">
        <f t="shared" si="0"/>
        <v>17</v>
      </c>
      <c r="C21" s="370" t="s">
        <v>2022</v>
      </c>
      <c r="D21" s="362" t="s">
        <v>2160</v>
      </c>
      <c r="E21" s="363" t="s">
        <v>2165</v>
      </c>
      <c r="F21" s="364" t="s">
        <v>2137</v>
      </c>
      <c r="G21" s="365" t="s">
        <v>2023</v>
      </c>
      <c r="H21" s="366">
        <v>0.21</v>
      </c>
      <c r="I21" s="367">
        <v>18</v>
      </c>
      <c r="J21" s="368">
        <f t="shared" si="1"/>
        <v>86.399999999999991</v>
      </c>
      <c r="K21" s="369">
        <v>0</v>
      </c>
      <c r="L21" s="369">
        <v>0</v>
      </c>
      <c r="M21" s="369">
        <v>1</v>
      </c>
      <c r="N21" s="369">
        <v>0</v>
      </c>
      <c r="O21" s="369">
        <v>0</v>
      </c>
      <c r="P21" s="369">
        <v>0</v>
      </c>
      <c r="Q21" s="369">
        <v>0</v>
      </c>
    </row>
    <row r="22" spans="2:17" s="359" customFormat="1" ht="15" customHeight="1">
      <c r="B22" s="360">
        <f t="shared" si="0"/>
        <v>18</v>
      </c>
      <c r="C22" s="370" t="s">
        <v>2010</v>
      </c>
      <c r="D22" s="362" t="s">
        <v>2160</v>
      </c>
      <c r="E22" s="363" t="s">
        <v>2166</v>
      </c>
      <c r="F22" s="364" t="s">
        <v>2167</v>
      </c>
      <c r="G22" s="365" t="s">
        <v>2011</v>
      </c>
      <c r="H22" s="366">
        <v>0.1</v>
      </c>
      <c r="I22" s="367">
        <v>6</v>
      </c>
      <c r="J22" s="368">
        <f t="shared" si="1"/>
        <v>28.799999999999997</v>
      </c>
      <c r="K22" s="369">
        <v>0</v>
      </c>
      <c r="L22" s="369">
        <v>0</v>
      </c>
      <c r="M22" s="369">
        <v>1</v>
      </c>
      <c r="N22" s="369">
        <v>0</v>
      </c>
      <c r="O22" s="369">
        <v>0</v>
      </c>
      <c r="P22" s="369">
        <v>0</v>
      </c>
      <c r="Q22" s="369">
        <v>0</v>
      </c>
    </row>
    <row r="23" spans="2:17" s="359" customFormat="1" ht="15" customHeight="1">
      <c r="B23" s="360">
        <f t="shared" si="0"/>
        <v>19</v>
      </c>
      <c r="C23" s="370" t="s">
        <v>1979</v>
      </c>
      <c r="D23" s="362" t="s">
        <v>2160</v>
      </c>
      <c r="E23" s="363" t="s">
        <v>2168</v>
      </c>
      <c r="F23" s="364" t="s">
        <v>2169</v>
      </c>
      <c r="G23" s="365" t="s">
        <v>1980</v>
      </c>
      <c r="H23" s="366">
        <v>1</v>
      </c>
      <c r="I23" s="367">
        <v>48</v>
      </c>
      <c r="J23" s="368">
        <f t="shared" si="1"/>
        <v>230.39999999999998</v>
      </c>
      <c r="K23" s="369">
        <v>0</v>
      </c>
      <c r="L23" s="369">
        <v>0</v>
      </c>
      <c r="M23" s="369">
        <v>4</v>
      </c>
      <c r="N23" s="369">
        <v>0</v>
      </c>
      <c r="O23" s="369">
        <v>0</v>
      </c>
      <c r="P23" s="369">
        <v>0</v>
      </c>
      <c r="Q23" s="369">
        <v>0</v>
      </c>
    </row>
    <row r="24" spans="2:17" s="359" customFormat="1" ht="15" customHeight="1">
      <c r="B24" s="360">
        <f t="shared" si="0"/>
        <v>20</v>
      </c>
      <c r="C24" s="362" t="s">
        <v>1992</v>
      </c>
      <c r="D24" s="362" t="s">
        <v>2170</v>
      </c>
      <c r="E24" s="365" t="s">
        <v>2171</v>
      </c>
      <c r="F24" s="364" t="s">
        <v>2151</v>
      </c>
      <c r="G24" s="365" t="s">
        <v>1993</v>
      </c>
      <c r="H24" s="366">
        <v>0.14000000000000001</v>
      </c>
      <c r="I24" s="367">
        <v>12</v>
      </c>
      <c r="J24" s="368">
        <f t="shared" si="1"/>
        <v>57.599999999999994</v>
      </c>
      <c r="K24" s="369">
        <v>0</v>
      </c>
      <c r="L24" s="369">
        <v>0</v>
      </c>
      <c r="M24" s="369">
        <v>0</v>
      </c>
      <c r="N24" s="369">
        <v>1</v>
      </c>
      <c r="O24" s="369">
        <v>0</v>
      </c>
      <c r="P24" s="369">
        <v>0</v>
      </c>
      <c r="Q24" s="369">
        <v>0</v>
      </c>
    </row>
    <row r="25" spans="2:17" s="359" customFormat="1" ht="15" customHeight="1">
      <c r="B25" s="360">
        <f t="shared" si="0"/>
        <v>21</v>
      </c>
      <c r="C25" s="362" t="s">
        <v>1924</v>
      </c>
      <c r="D25" s="362" t="s">
        <v>2170</v>
      </c>
      <c r="E25" s="365" t="s">
        <v>2172</v>
      </c>
      <c r="F25" s="364" t="s">
        <v>2169</v>
      </c>
      <c r="G25" s="365" t="s">
        <v>1925</v>
      </c>
      <c r="H25" s="366">
        <v>0.36</v>
      </c>
      <c r="I25" s="367">
        <v>22</v>
      </c>
      <c r="J25" s="368">
        <f t="shared" si="1"/>
        <v>105.6</v>
      </c>
      <c r="K25" s="369">
        <v>0</v>
      </c>
      <c r="L25" s="369">
        <v>0</v>
      </c>
      <c r="M25" s="369">
        <v>0</v>
      </c>
      <c r="N25" s="369">
        <v>4</v>
      </c>
      <c r="O25" s="369">
        <v>0</v>
      </c>
      <c r="P25" s="369">
        <v>0</v>
      </c>
      <c r="Q25" s="369">
        <v>0</v>
      </c>
    </row>
    <row r="26" spans="2:17" s="359" customFormat="1" ht="15" customHeight="1">
      <c r="B26" s="360">
        <f t="shared" si="0"/>
        <v>22</v>
      </c>
      <c r="C26" s="362" t="s">
        <v>2012</v>
      </c>
      <c r="D26" s="362" t="s">
        <v>2170</v>
      </c>
      <c r="E26" s="365" t="s">
        <v>2173</v>
      </c>
      <c r="F26" s="364" t="s">
        <v>2130</v>
      </c>
      <c r="G26" s="365" t="s">
        <v>2013</v>
      </c>
      <c r="H26" s="366">
        <v>0.28999999999999998</v>
      </c>
      <c r="I26" s="367">
        <v>19</v>
      </c>
      <c r="J26" s="368">
        <f t="shared" si="1"/>
        <v>91.2</v>
      </c>
      <c r="K26" s="369">
        <v>0</v>
      </c>
      <c r="L26" s="369">
        <v>0</v>
      </c>
      <c r="M26" s="369">
        <v>0</v>
      </c>
      <c r="N26" s="369">
        <v>1</v>
      </c>
      <c r="O26" s="369">
        <v>0</v>
      </c>
      <c r="P26" s="369">
        <v>0</v>
      </c>
      <c r="Q26" s="369">
        <v>0</v>
      </c>
    </row>
    <row r="27" spans="2:17" s="359" customFormat="1" ht="15" customHeight="1">
      <c r="B27" s="360">
        <f t="shared" si="0"/>
        <v>23</v>
      </c>
      <c r="C27" s="362" t="s">
        <v>2174</v>
      </c>
      <c r="D27" s="362" t="s">
        <v>2175</v>
      </c>
      <c r="E27" s="363" t="s">
        <v>2176</v>
      </c>
      <c r="F27" s="364" t="s">
        <v>2130</v>
      </c>
      <c r="G27" s="365" t="s">
        <v>1984</v>
      </c>
      <c r="H27" s="366">
        <v>0.48</v>
      </c>
      <c r="I27" s="367">
        <v>32</v>
      </c>
      <c r="J27" s="368">
        <f t="shared" si="1"/>
        <v>153.6</v>
      </c>
      <c r="K27" s="369">
        <v>0</v>
      </c>
      <c r="L27" s="369">
        <v>0</v>
      </c>
      <c r="M27" s="369">
        <v>0</v>
      </c>
      <c r="N27" s="369">
        <v>1</v>
      </c>
      <c r="O27" s="369">
        <v>0</v>
      </c>
      <c r="P27" s="369">
        <v>0</v>
      </c>
      <c r="Q27" s="369">
        <v>0</v>
      </c>
    </row>
    <row r="28" spans="2:17" s="359" customFormat="1" ht="15" customHeight="1">
      <c r="B28" s="360">
        <f t="shared" si="0"/>
        <v>24</v>
      </c>
      <c r="C28" s="362" t="s">
        <v>2177</v>
      </c>
      <c r="D28" s="362" t="s">
        <v>2175</v>
      </c>
      <c r="E28" s="363" t="s">
        <v>2178</v>
      </c>
      <c r="F28" s="364" t="s">
        <v>2179</v>
      </c>
      <c r="G28" s="365" t="s">
        <v>1951</v>
      </c>
      <c r="H28" s="366">
        <v>0.3</v>
      </c>
      <c r="I28" s="367">
        <v>21</v>
      </c>
      <c r="J28" s="368">
        <f t="shared" si="1"/>
        <v>100.8</v>
      </c>
      <c r="K28" s="369">
        <v>0</v>
      </c>
      <c r="L28" s="369">
        <v>0</v>
      </c>
      <c r="M28" s="369">
        <v>0</v>
      </c>
      <c r="N28" s="369">
        <v>1</v>
      </c>
      <c r="O28" s="369">
        <v>1</v>
      </c>
      <c r="P28" s="369">
        <v>0</v>
      </c>
      <c r="Q28" s="369">
        <v>0</v>
      </c>
    </row>
    <row r="29" spans="2:17" s="359" customFormat="1" ht="15" customHeight="1">
      <c r="B29" s="360">
        <f t="shared" si="0"/>
        <v>25</v>
      </c>
      <c r="C29" s="361" t="s">
        <v>1966</v>
      </c>
      <c r="D29" s="362" t="s">
        <v>2180</v>
      </c>
      <c r="E29" s="363" t="s">
        <v>2181</v>
      </c>
      <c r="F29" s="364" t="s">
        <v>2182</v>
      </c>
      <c r="G29" s="365" t="s">
        <v>1967</v>
      </c>
      <c r="H29" s="366">
        <v>1.97</v>
      </c>
      <c r="I29" s="367">
        <v>172</v>
      </c>
      <c r="J29" s="368">
        <f t="shared" si="1"/>
        <v>825.6</v>
      </c>
      <c r="K29" s="369">
        <v>2</v>
      </c>
      <c r="L29" s="369">
        <v>7</v>
      </c>
      <c r="M29" s="369">
        <v>5</v>
      </c>
      <c r="N29" s="369">
        <v>0</v>
      </c>
      <c r="O29" s="369">
        <v>0</v>
      </c>
      <c r="P29" s="369">
        <v>0</v>
      </c>
      <c r="Q29" s="369">
        <v>0</v>
      </c>
    </row>
    <row r="30" spans="2:17" s="359" customFormat="1" ht="15" customHeight="1">
      <c r="B30" s="360">
        <f t="shared" si="0"/>
        <v>26</v>
      </c>
      <c r="C30" s="361" t="s">
        <v>1952</v>
      </c>
      <c r="D30" s="362" t="s">
        <v>2180</v>
      </c>
      <c r="E30" s="363" t="s">
        <v>2183</v>
      </c>
      <c r="F30" s="364" t="s">
        <v>2184</v>
      </c>
      <c r="G30" s="365" t="s">
        <v>1953</v>
      </c>
      <c r="H30" s="366">
        <v>0.11</v>
      </c>
      <c r="I30" s="367">
        <v>6</v>
      </c>
      <c r="J30" s="368">
        <f t="shared" si="1"/>
        <v>28.799999999999997</v>
      </c>
      <c r="K30" s="369">
        <v>0</v>
      </c>
      <c r="L30" s="369">
        <v>1</v>
      </c>
      <c r="M30" s="369">
        <v>0</v>
      </c>
      <c r="N30" s="369">
        <v>0</v>
      </c>
      <c r="O30" s="369">
        <v>0</v>
      </c>
      <c r="P30" s="369">
        <v>0</v>
      </c>
      <c r="Q30" s="369">
        <v>0</v>
      </c>
    </row>
    <row r="31" spans="2:17" s="359" customFormat="1" ht="15" customHeight="1">
      <c r="B31" s="360">
        <f t="shared" si="0"/>
        <v>27</v>
      </c>
      <c r="C31" s="361" t="s">
        <v>2185</v>
      </c>
      <c r="D31" s="362" t="s">
        <v>2180</v>
      </c>
      <c r="E31" s="363" t="s">
        <v>2186</v>
      </c>
      <c r="F31" s="364" t="s">
        <v>2187</v>
      </c>
      <c r="G31" s="365" t="s">
        <v>2001</v>
      </c>
      <c r="H31" s="371">
        <v>0.44</v>
      </c>
      <c r="I31" s="372">
        <v>17</v>
      </c>
      <c r="J31" s="368">
        <f t="shared" si="1"/>
        <v>81.599999999999994</v>
      </c>
      <c r="K31" s="369">
        <v>0</v>
      </c>
      <c r="L31" s="369">
        <v>2</v>
      </c>
      <c r="M31" s="369">
        <v>0</v>
      </c>
      <c r="N31" s="369">
        <v>0</v>
      </c>
      <c r="O31" s="369">
        <v>0</v>
      </c>
      <c r="P31" s="369">
        <v>0</v>
      </c>
      <c r="Q31" s="369">
        <v>0</v>
      </c>
    </row>
    <row r="32" spans="2:17" s="359" customFormat="1" ht="15" customHeight="1">
      <c r="B32" s="373">
        <v>27</v>
      </c>
      <c r="C32" s="374" t="s">
        <v>2188</v>
      </c>
      <c r="D32" s="375"/>
      <c r="E32" s="376"/>
      <c r="F32" s="377"/>
      <c r="G32" s="378"/>
      <c r="H32" s="379">
        <f>SUM(H5:H31)</f>
        <v>36.541999999999987</v>
      </c>
      <c r="I32" s="380">
        <f>SUM(I5:I31)</f>
        <v>2344</v>
      </c>
      <c r="J32" s="381">
        <f t="shared" si="1"/>
        <v>11251.199999999999</v>
      </c>
      <c r="K32" s="381">
        <f>SUM(K5:K31)</f>
        <v>10</v>
      </c>
      <c r="L32" s="381">
        <f t="shared" ref="L32:Q32" si="2">SUM(L5:L31)</f>
        <v>91</v>
      </c>
      <c r="M32" s="381">
        <f t="shared" si="2"/>
        <v>40</v>
      </c>
      <c r="N32" s="381">
        <f t="shared" si="2"/>
        <v>9</v>
      </c>
      <c r="O32" s="381">
        <f t="shared" si="2"/>
        <v>1</v>
      </c>
      <c r="P32" s="381">
        <f t="shared" si="2"/>
        <v>0</v>
      </c>
      <c r="Q32" s="381">
        <f t="shared" si="2"/>
        <v>0</v>
      </c>
    </row>
    <row r="33" spans="2:17" ht="15" customHeight="1">
      <c r="B33" s="382">
        <v>1</v>
      </c>
      <c r="C33" s="383" t="s">
        <v>1963</v>
      </c>
      <c r="D33" s="384" t="s">
        <v>2128</v>
      </c>
      <c r="E33" s="385" t="s">
        <v>2189</v>
      </c>
      <c r="F33" s="386" t="s">
        <v>2190</v>
      </c>
      <c r="G33" s="386" t="s">
        <v>1964</v>
      </c>
      <c r="H33" s="387">
        <v>0.25</v>
      </c>
      <c r="I33" s="388">
        <v>7</v>
      </c>
      <c r="J33" s="368">
        <f t="shared" si="1"/>
        <v>33.6</v>
      </c>
      <c r="K33" s="369">
        <v>0</v>
      </c>
      <c r="L33" s="369">
        <v>0</v>
      </c>
      <c r="M33" s="369">
        <v>0</v>
      </c>
      <c r="N33" s="369">
        <v>0</v>
      </c>
      <c r="O33" s="369">
        <v>1</v>
      </c>
      <c r="P33" s="369">
        <v>0</v>
      </c>
      <c r="Q33" s="369">
        <v>0</v>
      </c>
    </row>
    <row r="34" spans="2:17" ht="15" customHeight="1">
      <c r="B34" s="382">
        <f>SUM(B33+1)</f>
        <v>2</v>
      </c>
      <c r="C34" s="383" t="s">
        <v>1956</v>
      </c>
      <c r="D34" s="389" t="s">
        <v>2191</v>
      </c>
      <c r="E34" s="390" t="s">
        <v>2192</v>
      </c>
      <c r="F34" s="386" t="s">
        <v>2193</v>
      </c>
      <c r="G34" s="386" t="s">
        <v>1957</v>
      </c>
      <c r="H34" s="387">
        <v>1.35</v>
      </c>
      <c r="I34" s="388">
        <v>138</v>
      </c>
      <c r="J34" s="368">
        <f t="shared" si="1"/>
        <v>662.4</v>
      </c>
      <c r="K34" s="369">
        <v>1</v>
      </c>
      <c r="L34" s="369">
        <v>6</v>
      </c>
      <c r="M34" s="369">
        <v>0</v>
      </c>
      <c r="N34" s="369">
        <v>0</v>
      </c>
      <c r="O34" s="369">
        <v>0</v>
      </c>
      <c r="P34" s="369">
        <v>0</v>
      </c>
      <c r="Q34" s="369">
        <v>0</v>
      </c>
    </row>
    <row r="35" spans="2:17" ht="15" customHeight="1">
      <c r="B35" s="382">
        <f t="shared" ref="B35:B47" si="3">SUM(B34+1)</f>
        <v>3</v>
      </c>
      <c r="C35" s="383" t="s">
        <v>1954</v>
      </c>
      <c r="D35" s="384" t="s">
        <v>2191</v>
      </c>
      <c r="E35" s="386" t="s">
        <v>2194</v>
      </c>
      <c r="F35" s="386" t="s">
        <v>2195</v>
      </c>
      <c r="G35" s="386" t="s">
        <v>1955</v>
      </c>
      <c r="H35" s="387">
        <v>0.42</v>
      </c>
      <c r="I35" s="388">
        <v>20</v>
      </c>
      <c r="J35" s="368">
        <f t="shared" si="1"/>
        <v>96</v>
      </c>
      <c r="K35" s="369">
        <v>0</v>
      </c>
      <c r="L35" s="369">
        <v>2</v>
      </c>
      <c r="M35" s="369">
        <v>0</v>
      </c>
      <c r="N35" s="369">
        <v>0</v>
      </c>
      <c r="O35" s="369">
        <v>0</v>
      </c>
      <c r="P35" s="369">
        <v>0</v>
      </c>
      <c r="Q35" s="369">
        <v>0</v>
      </c>
    </row>
    <row r="36" spans="2:17" ht="15" customHeight="1">
      <c r="B36" s="382">
        <f t="shared" si="3"/>
        <v>4</v>
      </c>
      <c r="C36" s="383" t="s">
        <v>1968</v>
      </c>
      <c r="D36" s="384" t="s">
        <v>2191</v>
      </c>
      <c r="E36" s="386" t="s">
        <v>2196</v>
      </c>
      <c r="F36" s="386" t="s">
        <v>2197</v>
      </c>
      <c r="G36" s="386" t="s">
        <v>2198</v>
      </c>
      <c r="H36" s="387">
        <v>0.53</v>
      </c>
      <c r="I36" s="388">
        <v>27</v>
      </c>
      <c r="J36" s="368">
        <f t="shared" si="1"/>
        <v>129.6</v>
      </c>
      <c r="K36" s="369">
        <v>0</v>
      </c>
      <c r="L36" s="369">
        <v>0</v>
      </c>
      <c r="M36" s="369">
        <v>0</v>
      </c>
      <c r="N36" s="369">
        <v>1</v>
      </c>
      <c r="O36" s="369">
        <v>0</v>
      </c>
      <c r="P36" s="369">
        <v>0</v>
      </c>
      <c r="Q36" s="369">
        <v>0</v>
      </c>
    </row>
    <row r="37" spans="2:17" ht="15" customHeight="1">
      <c r="B37" s="382">
        <f t="shared" si="3"/>
        <v>5</v>
      </c>
      <c r="C37" s="383" t="s">
        <v>2199</v>
      </c>
      <c r="D37" s="391" t="s">
        <v>2160</v>
      </c>
      <c r="E37" s="386" t="s">
        <v>2200</v>
      </c>
      <c r="F37" s="386" t="s">
        <v>2201</v>
      </c>
      <c r="G37" s="386" t="s">
        <v>2032</v>
      </c>
      <c r="H37" s="387">
        <v>0.15</v>
      </c>
      <c r="I37" s="388">
        <v>8</v>
      </c>
      <c r="J37" s="368">
        <f t="shared" si="1"/>
        <v>38.4</v>
      </c>
      <c r="K37" s="369">
        <v>0</v>
      </c>
      <c r="L37" s="369">
        <v>0</v>
      </c>
      <c r="M37" s="369">
        <v>1</v>
      </c>
      <c r="N37" s="369">
        <v>0</v>
      </c>
      <c r="O37" s="369">
        <v>0</v>
      </c>
      <c r="P37" s="369">
        <v>0</v>
      </c>
      <c r="Q37" s="369">
        <v>0</v>
      </c>
    </row>
    <row r="38" spans="2:17" ht="15" customHeight="1">
      <c r="B38" s="382">
        <f t="shared" si="3"/>
        <v>6</v>
      </c>
      <c r="C38" s="383" t="s">
        <v>2202</v>
      </c>
      <c r="D38" s="384" t="s">
        <v>2160</v>
      </c>
      <c r="E38" s="386" t="s">
        <v>2150</v>
      </c>
      <c r="F38" s="386" t="s">
        <v>2203</v>
      </c>
      <c r="G38" s="386" t="s">
        <v>1994</v>
      </c>
      <c r="H38" s="387">
        <v>7.1999999999999995E-2</v>
      </c>
      <c r="I38" s="388">
        <v>5</v>
      </c>
      <c r="J38" s="368">
        <f t="shared" si="1"/>
        <v>24</v>
      </c>
      <c r="K38" s="369">
        <v>0</v>
      </c>
      <c r="L38" s="369">
        <v>0</v>
      </c>
      <c r="M38" s="369">
        <v>1</v>
      </c>
      <c r="N38" s="369">
        <v>0</v>
      </c>
      <c r="O38" s="369">
        <v>0</v>
      </c>
      <c r="P38" s="369">
        <v>0</v>
      </c>
      <c r="Q38" s="369">
        <v>0</v>
      </c>
    </row>
    <row r="39" spans="2:17" ht="15" customHeight="1">
      <c r="B39" s="382">
        <f t="shared" si="3"/>
        <v>7</v>
      </c>
      <c r="C39" s="383" t="s">
        <v>2204</v>
      </c>
      <c r="D39" s="391" t="s">
        <v>2160</v>
      </c>
      <c r="E39" s="386" t="s">
        <v>2205</v>
      </c>
      <c r="F39" s="386" t="s">
        <v>2206</v>
      </c>
      <c r="G39" s="386" t="s">
        <v>2014</v>
      </c>
      <c r="H39" s="387">
        <v>1.58</v>
      </c>
      <c r="I39" s="388">
        <v>88</v>
      </c>
      <c r="J39" s="368">
        <f t="shared" si="1"/>
        <v>422.4</v>
      </c>
      <c r="K39" s="369">
        <v>0</v>
      </c>
      <c r="L39" s="369">
        <v>0</v>
      </c>
      <c r="M39" s="369">
        <v>4</v>
      </c>
      <c r="N39" s="369">
        <v>0</v>
      </c>
      <c r="O39" s="369">
        <v>0</v>
      </c>
      <c r="P39" s="369">
        <v>0</v>
      </c>
      <c r="Q39" s="369">
        <v>0</v>
      </c>
    </row>
    <row r="40" spans="2:17" ht="15" customHeight="1">
      <c r="B40" s="382">
        <f t="shared" si="3"/>
        <v>8</v>
      </c>
      <c r="C40" s="383" t="s">
        <v>2040</v>
      </c>
      <c r="D40" s="391" t="s">
        <v>2160</v>
      </c>
      <c r="E40" s="386" t="s">
        <v>2207</v>
      </c>
      <c r="F40" s="386" t="s">
        <v>2206</v>
      </c>
      <c r="G40" s="386" t="s">
        <v>2041</v>
      </c>
      <c r="H40" s="387">
        <v>1.0900000000000001</v>
      </c>
      <c r="I40" s="388">
        <v>59</v>
      </c>
      <c r="J40" s="368">
        <f t="shared" si="1"/>
        <v>283.2</v>
      </c>
      <c r="K40" s="369">
        <v>0</v>
      </c>
      <c r="L40" s="369">
        <v>0</v>
      </c>
      <c r="M40" s="369">
        <v>3</v>
      </c>
      <c r="N40" s="369">
        <v>0</v>
      </c>
      <c r="O40" s="369">
        <v>0</v>
      </c>
      <c r="P40" s="369">
        <v>0</v>
      </c>
      <c r="Q40" s="369">
        <v>0</v>
      </c>
    </row>
    <row r="41" spans="2:17" ht="15" customHeight="1">
      <c r="B41" s="382">
        <f t="shared" si="3"/>
        <v>9</v>
      </c>
      <c r="C41" s="383" t="s">
        <v>2002</v>
      </c>
      <c r="D41" s="391" t="s">
        <v>2160</v>
      </c>
      <c r="E41" s="386" t="s">
        <v>2208</v>
      </c>
      <c r="F41" s="386" t="s">
        <v>2206</v>
      </c>
      <c r="G41" s="386" t="s">
        <v>2003</v>
      </c>
      <c r="H41" s="387">
        <v>0.38</v>
      </c>
      <c r="I41" s="388">
        <v>40</v>
      </c>
      <c r="J41" s="368">
        <f t="shared" si="1"/>
        <v>192</v>
      </c>
      <c r="K41" s="369">
        <v>0</v>
      </c>
      <c r="L41" s="369">
        <v>1</v>
      </c>
      <c r="M41" s="369">
        <v>0</v>
      </c>
      <c r="N41" s="369">
        <v>0</v>
      </c>
      <c r="O41" s="369">
        <v>0</v>
      </c>
      <c r="P41" s="369">
        <v>0</v>
      </c>
      <c r="Q41" s="369">
        <v>0</v>
      </c>
    </row>
    <row r="42" spans="2:17" ht="15" customHeight="1">
      <c r="B42" s="382">
        <f t="shared" si="3"/>
        <v>10</v>
      </c>
      <c r="C42" s="383" t="s">
        <v>2025</v>
      </c>
      <c r="D42" s="391" t="s">
        <v>2160</v>
      </c>
      <c r="E42" s="386" t="s">
        <v>2209</v>
      </c>
      <c r="F42" s="386" t="s">
        <v>2206</v>
      </c>
      <c r="G42" s="386" t="s">
        <v>2026</v>
      </c>
      <c r="H42" s="387">
        <v>0.06</v>
      </c>
      <c r="I42" s="388">
        <v>7</v>
      </c>
      <c r="J42" s="368">
        <f t="shared" si="1"/>
        <v>33.6</v>
      </c>
      <c r="K42" s="369">
        <v>0</v>
      </c>
      <c r="L42" s="369">
        <v>0</v>
      </c>
      <c r="M42" s="369">
        <v>1</v>
      </c>
      <c r="N42" s="369">
        <v>0</v>
      </c>
      <c r="O42" s="369">
        <v>0</v>
      </c>
      <c r="P42" s="369">
        <v>0</v>
      </c>
      <c r="Q42" s="369">
        <v>0</v>
      </c>
    </row>
    <row r="43" spans="2:17" ht="15" customHeight="1">
      <c r="B43" s="382">
        <f t="shared" si="3"/>
        <v>11</v>
      </c>
      <c r="C43" s="383" t="s">
        <v>2210</v>
      </c>
      <c r="D43" s="391" t="s">
        <v>2160</v>
      </c>
      <c r="E43" s="386" t="s">
        <v>2211</v>
      </c>
      <c r="F43" s="386" t="s">
        <v>2206</v>
      </c>
      <c r="G43" s="386" t="s">
        <v>2024</v>
      </c>
      <c r="H43" s="387">
        <v>0.89</v>
      </c>
      <c r="I43" s="388">
        <v>40</v>
      </c>
      <c r="J43" s="368">
        <f t="shared" si="1"/>
        <v>192</v>
      </c>
      <c r="K43" s="369">
        <v>0</v>
      </c>
      <c r="L43" s="369">
        <v>0</v>
      </c>
      <c r="M43" s="369">
        <v>3</v>
      </c>
      <c r="N43" s="369">
        <v>0</v>
      </c>
      <c r="O43" s="369">
        <v>0</v>
      </c>
      <c r="P43" s="369">
        <v>0</v>
      </c>
      <c r="Q43" s="369">
        <v>0</v>
      </c>
    </row>
    <row r="44" spans="2:17" ht="15" customHeight="1">
      <c r="B44" s="382">
        <f t="shared" si="3"/>
        <v>12</v>
      </c>
      <c r="C44" s="383" t="s">
        <v>1997</v>
      </c>
      <c r="D44" s="384" t="s">
        <v>2170</v>
      </c>
      <c r="E44" s="386" t="s">
        <v>2212</v>
      </c>
      <c r="F44" s="386" t="s">
        <v>2213</v>
      </c>
      <c r="G44" s="386" t="s">
        <v>1998</v>
      </c>
      <c r="H44" s="387">
        <v>0.2</v>
      </c>
      <c r="I44" s="388">
        <v>9</v>
      </c>
      <c r="J44" s="368">
        <f t="shared" si="1"/>
        <v>43.199999999999996</v>
      </c>
      <c r="K44" s="369">
        <v>0</v>
      </c>
      <c r="L44" s="369">
        <v>0</v>
      </c>
      <c r="M44" s="369">
        <v>0</v>
      </c>
      <c r="N44" s="369">
        <v>1</v>
      </c>
      <c r="O44" s="369">
        <v>0</v>
      </c>
      <c r="P44" s="369">
        <v>0</v>
      </c>
      <c r="Q44" s="369">
        <v>0</v>
      </c>
    </row>
    <row r="45" spans="2:17" ht="15" customHeight="1">
      <c r="B45" s="382">
        <f t="shared" si="3"/>
        <v>13</v>
      </c>
      <c r="C45" s="383" t="s">
        <v>1989</v>
      </c>
      <c r="D45" s="384" t="s">
        <v>2175</v>
      </c>
      <c r="E45" s="385" t="s">
        <v>2214</v>
      </c>
      <c r="F45" s="386" t="s">
        <v>2206</v>
      </c>
      <c r="G45" s="386" t="s">
        <v>1990</v>
      </c>
      <c r="H45" s="387">
        <v>0.26</v>
      </c>
      <c r="I45" s="392">
        <v>20</v>
      </c>
      <c r="J45" s="368">
        <f t="shared" si="1"/>
        <v>96</v>
      </c>
      <c r="K45" s="369">
        <v>0</v>
      </c>
      <c r="L45" s="369">
        <v>0</v>
      </c>
      <c r="M45" s="369">
        <v>2</v>
      </c>
      <c r="N45" s="369">
        <v>0</v>
      </c>
      <c r="O45" s="369">
        <v>0</v>
      </c>
      <c r="P45" s="369">
        <v>0</v>
      </c>
      <c r="Q45" s="369">
        <v>0</v>
      </c>
    </row>
    <row r="46" spans="2:17" ht="15" customHeight="1">
      <c r="B46" s="382">
        <f t="shared" si="3"/>
        <v>14</v>
      </c>
      <c r="C46" s="383" t="s">
        <v>2215</v>
      </c>
      <c r="D46" s="384" t="s">
        <v>2175</v>
      </c>
      <c r="E46" s="386" t="s">
        <v>2216</v>
      </c>
      <c r="F46" s="386" t="s">
        <v>2206</v>
      </c>
      <c r="G46" s="386" t="s">
        <v>2042</v>
      </c>
      <c r="H46" s="387">
        <v>0.42</v>
      </c>
      <c r="I46" s="392">
        <v>35</v>
      </c>
      <c r="J46" s="368">
        <f t="shared" si="1"/>
        <v>168</v>
      </c>
      <c r="K46" s="369">
        <v>0</v>
      </c>
      <c r="L46" s="369">
        <v>0</v>
      </c>
      <c r="M46" s="369">
        <v>2</v>
      </c>
      <c r="N46" s="369">
        <v>0</v>
      </c>
      <c r="O46" s="369">
        <v>0</v>
      </c>
      <c r="P46" s="369">
        <v>0</v>
      </c>
      <c r="Q46" s="369">
        <v>0</v>
      </c>
    </row>
    <row r="47" spans="2:17" ht="15" customHeight="1">
      <c r="B47" s="382">
        <f t="shared" si="3"/>
        <v>15</v>
      </c>
      <c r="C47" s="383" t="s">
        <v>2217</v>
      </c>
      <c r="D47" s="391" t="s">
        <v>2180</v>
      </c>
      <c r="E47" s="386" t="s">
        <v>2205</v>
      </c>
      <c r="F47" s="386" t="s">
        <v>2206</v>
      </c>
      <c r="G47" s="386" t="s">
        <v>1991</v>
      </c>
      <c r="H47" s="387">
        <v>2.6</v>
      </c>
      <c r="I47" s="392">
        <v>32</v>
      </c>
      <c r="J47" s="368">
        <f t="shared" si="1"/>
        <v>153.6</v>
      </c>
      <c r="K47" s="369">
        <v>0</v>
      </c>
      <c r="L47" s="369">
        <v>0</v>
      </c>
      <c r="M47" s="369">
        <v>2</v>
      </c>
      <c r="N47" s="369">
        <v>0</v>
      </c>
      <c r="O47" s="369">
        <v>0</v>
      </c>
      <c r="P47" s="369">
        <v>0</v>
      </c>
      <c r="Q47" s="369">
        <v>0</v>
      </c>
    </row>
    <row r="48" spans="2:17" s="359" customFormat="1" ht="15" customHeight="1">
      <c r="B48" s="393">
        <v>15</v>
      </c>
      <c r="C48" s="394" t="s">
        <v>2218</v>
      </c>
      <c r="D48" s="395"/>
      <c r="E48" s="396"/>
      <c r="F48" s="396"/>
      <c r="G48" s="396"/>
      <c r="H48" s="397">
        <f>SUM(H33:H47)</f>
        <v>10.251999999999999</v>
      </c>
      <c r="I48" s="398">
        <f>SUM(I33:I47)</f>
        <v>535</v>
      </c>
      <c r="J48" s="381">
        <f t="shared" si="1"/>
        <v>2568</v>
      </c>
      <c r="K48" s="381">
        <f>SUM(K33:K47)</f>
        <v>1</v>
      </c>
      <c r="L48" s="381">
        <f t="shared" ref="L48:Q48" si="4">SUM(L33:L47)</f>
        <v>9</v>
      </c>
      <c r="M48" s="381">
        <f t="shared" si="4"/>
        <v>19</v>
      </c>
      <c r="N48" s="381">
        <f t="shared" si="4"/>
        <v>2</v>
      </c>
      <c r="O48" s="381">
        <f t="shared" si="4"/>
        <v>1</v>
      </c>
      <c r="P48" s="381">
        <f t="shared" si="4"/>
        <v>0</v>
      </c>
      <c r="Q48" s="381">
        <f t="shared" si="4"/>
        <v>0</v>
      </c>
    </row>
    <row r="49" spans="2:17" ht="15" customHeight="1">
      <c r="B49" s="382">
        <v>1</v>
      </c>
      <c r="C49" s="383" t="s">
        <v>2045</v>
      </c>
      <c r="D49" s="384" t="s">
        <v>2128</v>
      </c>
      <c r="E49" s="385" t="s">
        <v>2219</v>
      </c>
      <c r="F49" s="386" t="s">
        <v>2220</v>
      </c>
      <c r="G49" s="386" t="s">
        <v>2221</v>
      </c>
      <c r="H49" s="387">
        <v>2.35</v>
      </c>
      <c r="I49" s="388">
        <v>126</v>
      </c>
      <c r="J49" s="368">
        <f t="shared" si="1"/>
        <v>604.79999999999995</v>
      </c>
      <c r="K49" s="369">
        <v>0</v>
      </c>
      <c r="L49" s="369">
        <v>11</v>
      </c>
      <c r="M49" s="369">
        <v>0</v>
      </c>
      <c r="N49" s="369">
        <v>0</v>
      </c>
      <c r="O49" s="369">
        <v>0</v>
      </c>
      <c r="P49" s="369">
        <v>0</v>
      </c>
      <c r="Q49" s="369">
        <v>0</v>
      </c>
    </row>
    <row r="50" spans="2:17" ht="15" customHeight="1">
      <c r="B50" s="382">
        <f>SUM(B49+1)</f>
        <v>2</v>
      </c>
      <c r="C50" s="383" t="s">
        <v>1903</v>
      </c>
      <c r="D50" s="384" t="s">
        <v>2138</v>
      </c>
      <c r="E50" s="386" t="s">
        <v>2222</v>
      </c>
      <c r="F50" s="386" t="s">
        <v>2223</v>
      </c>
      <c r="G50" s="386" t="s">
        <v>1904</v>
      </c>
      <c r="H50" s="387">
        <v>0.17</v>
      </c>
      <c r="I50" s="399">
        <v>13</v>
      </c>
      <c r="J50" s="368">
        <f t="shared" si="1"/>
        <v>62.4</v>
      </c>
      <c r="K50" s="369">
        <v>0</v>
      </c>
      <c r="L50" s="369">
        <v>0</v>
      </c>
      <c r="M50" s="369">
        <v>1</v>
      </c>
      <c r="N50" s="369">
        <v>0</v>
      </c>
      <c r="O50" s="369">
        <v>0</v>
      </c>
      <c r="P50" s="369">
        <v>0</v>
      </c>
      <c r="Q50" s="369">
        <v>0</v>
      </c>
    </row>
    <row r="51" spans="2:17" ht="15" customHeight="1">
      <c r="B51" s="382">
        <f t="shared" ref="B51:B69" si="5">SUM(B50+1)</f>
        <v>3</v>
      </c>
      <c r="C51" s="383" t="s">
        <v>1970</v>
      </c>
      <c r="D51" s="384" t="s">
        <v>2138</v>
      </c>
      <c r="E51" s="386" t="s">
        <v>2224</v>
      </c>
      <c r="F51" s="386" t="s">
        <v>2225</v>
      </c>
      <c r="G51" s="386" t="s">
        <v>1971</v>
      </c>
      <c r="H51" s="387">
        <v>0.42</v>
      </c>
      <c r="I51" s="400">
        <v>14</v>
      </c>
      <c r="J51" s="368">
        <f t="shared" si="1"/>
        <v>67.2</v>
      </c>
      <c r="K51" s="369">
        <v>0</v>
      </c>
      <c r="L51" s="369">
        <v>0</v>
      </c>
      <c r="M51" s="369">
        <v>1</v>
      </c>
      <c r="N51" s="369">
        <v>0</v>
      </c>
      <c r="O51" s="369">
        <v>0</v>
      </c>
      <c r="P51" s="369">
        <v>0</v>
      </c>
      <c r="Q51" s="369">
        <v>0</v>
      </c>
    </row>
    <row r="52" spans="2:17" ht="15" customHeight="1">
      <c r="B52" s="382">
        <f t="shared" si="5"/>
        <v>4</v>
      </c>
      <c r="C52" s="401" t="s">
        <v>2226</v>
      </c>
      <c r="D52" s="384" t="s">
        <v>2138</v>
      </c>
      <c r="E52" s="386" t="s">
        <v>2227</v>
      </c>
      <c r="F52" s="386" t="s">
        <v>2228</v>
      </c>
      <c r="G52" s="386" t="s">
        <v>1969</v>
      </c>
      <c r="H52" s="387">
        <v>0.55000000000000004</v>
      </c>
      <c r="I52" s="400">
        <v>34</v>
      </c>
      <c r="J52" s="368">
        <f t="shared" si="1"/>
        <v>163.19999999999999</v>
      </c>
      <c r="K52" s="369">
        <v>0</v>
      </c>
      <c r="L52" s="369">
        <v>0</v>
      </c>
      <c r="M52" s="369">
        <v>2</v>
      </c>
      <c r="N52" s="369">
        <v>0</v>
      </c>
      <c r="O52" s="369">
        <v>0</v>
      </c>
      <c r="P52" s="369">
        <v>0</v>
      </c>
      <c r="Q52" s="369">
        <v>0</v>
      </c>
    </row>
    <row r="53" spans="2:17" ht="15" customHeight="1">
      <c r="B53" s="382">
        <f t="shared" si="5"/>
        <v>5</v>
      </c>
      <c r="C53" s="401" t="s">
        <v>1913</v>
      </c>
      <c r="D53" s="384" t="s">
        <v>2138</v>
      </c>
      <c r="E53" s="385" t="s">
        <v>2229</v>
      </c>
      <c r="F53" s="386" t="s">
        <v>2220</v>
      </c>
      <c r="G53" s="386" t="s">
        <v>1972</v>
      </c>
      <c r="H53" s="387">
        <v>2.1</v>
      </c>
      <c r="I53" s="388">
        <v>109</v>
      </c>
      <c r="J53" s="368">
        <f t="shared" si="1"/>
        <v>523.19999999999993</v>
      </c>
      <c r="K53" s="369">
        <v>0</v>
      </c>
      <c r="L53" s="369">
        <v>7</v>
      </c>
      <c r="M53" s="369">
        <v>1</v>
      </c>
      <c r="N53" s="369">
        <v>0</v>
      </c>
      <c r="O53" s="369">
        <v>0</v>
      </c>
      <c r="P53" s="369">
        <v>0</v>
      </c>
      <c r="Q53" s="369">
        <v>0</v>
      </c>
    </row>
    <row r="54" spans="2:17" ht="15" customHeight="1">
      <c r="B54" s="382">
        <f t="shared" si="5"/>
        <v>6</v>
      </c>
      <c r="C54" s="401" t="s">
        <v>1909</v>
      </c>
      <c r="D54" s="384" t="s">
        <v>903</v>
      </c>
      <c r="E54" s="385" t="s">
        <v>2230</v>
      </c>
      <c r="F54" s="386" t="s">
        <v>2231</v>
      </c>
      <c r="G54" s="386" t="s">
        <v>1910</v>
      </c>
      <c r="H54" s="387">
        <v>0.39</v>
      </c>
      <c r="I54" s="392">
        <v>19</v>
      </c>
      <c r="J54" s="368">
        <f t="shared" si="1"/>
        <v>91.2</v>
      </c>
      <c r="K54" s="369">
        <v>0</v>
      </c>
      <c r="L54" s="369">
        <v>1</v>
      </c>
      <c r="M54" s="369">
        <v>0</v>
      </c>
      <c r="N54" s="369">
        <v>0</v>
      </c>
      <c r="O54" s="369">
        <v>0</v>
      </c>
      <c r="P54" s="369">
        <v>0</v>
      </c>
      <c r="Q54" s="369">
        <v>0</v>
      </c>
    </row>
    <row r="55" spans="2:17" ht="15" customHeight="1">
      <c r="B55" s="382">
        <f t="shared" si="5"/>
        <v>7</v>
      </c>
      <c r="C55" s="383" t="s">
        <v>2020</v>
      </c>
      <c r="D55" s="384" t="s">
        <v>2160</v>
      </c>
      <c r="E55" s="386" t="s">
        <v>2232</v>
      </c>
      <c r="F55" s="386" t="s">
        <v>2233</v>
      </c>
      <c r="G55" s="386" t="s">
        <v>2021</v>
      </c>
      <c r="H55" s="387">
        <v>0.16</v>
      </c>
      <c r="I55" s="388">
        <v>12</v>
      </c>
      <c r="J55" s="368">
        <f t="shared" si="1"/>
        <v>57.599999999999994</v>
      </c>
      <c r="K55" s="369">
        <v>0</v>
      </c>
      <c r="L55" s="369">
        <v>0</v>
      </c>
      <c r="M55" s="369">
        <v>1</v>
      </c>
      <c r="N55" s="369">
        <v>0</v>
      </c>
      <c r="O55" s="369">
        <v>0</v>
      </c>
      <c r="P55" s="369">
        <v>0</v>
      </c>
      <c r="Q55" s="369">
        <v>0</v>
      </c>
    </row>
    <row r="56" spans="2:17" ht="15" customHeight="1">
      <c r="B56" s="382">
        <f t="shared" si="5"/>
        <v>8</v>
      </c>
      <c r="C56" s="383" t="s">
        <v>2036</v>
      </c>
      <c r="D56" s="384" t="s">
        <v>2160</v>
      </c>
      <c r="E56" s="385" t="s">
        <v>2234</v>
      </c>
      <c r="F56" s="386" t="s">
        <v>2235</v>
      </c>
      <c r="G56" s="386" t="s">
        <v>2037</v>
      </c>
      <c r="H56" s="387">
        <v>0.18</v>
      </c>
      <c r="I56" s="388">
        <v>10</v>
      </c>
      <c r="J56" s="368">
        <f t="shared" si="1"/>
        <v>48</v>
      </c>
      <c r="K56" s="369">
        <v>0</v>
      </c>
      <c r="L56" s="369">
        <v>0</v>
      </c>
      <c r="M56" s="369">
        <v>1</v>
      </c>
      <c r="N56" s="369">
        <v>0</v>
      </c>
      <c r="O56" s="369">
        <v>0</v>
      </c>
      <c r="P56" s="369">
        <v>0</v>
      </c>
      <c r="Q56" s="369">
        <v>0</v>
      </c>
    </row>
    <row r="57" spans="2:17" ht="15" customHeight="1">
      <c r="B57" s="382">
        <f t="shared" si="5"/>
        <v>9</v>
      </c>
      <c r="C57" s="383" t="s">
        <v>1973</v>
      </c>
      <c r="D57" s="384" t="s">
        <v>2160</v>
      </c>
      <c r="E57" s="385" t="s">
        <v>2236</v>
      </c>
      <c r="F57" s="386" t="s">
        <v>2235</v>
      </c>
      <c r="G57" s="386" t="s">
        <v>1974</v>
      </c>
      <c r="H57" s="387">
        <v>0.11</v>
      </c>
      <c r="I57" s="388">
        <v>13</v>
      </c>
      <c r="J57" s="368">
        <f t="shared" si="1"/>
        <v>62.4</v>
      </c>
      <c r="K57" s="369">
        <v>0</v>
      </c>
      <c r="L57" s="369">
        <v>0</v>
      </c>
      <c r="M57" s="369">
        <v>2</v>
      </c>
      <c r="N57" s="369">
        <v>0</v>
      </c>
      <c r="O57" s="369">
        <v>0</v>
      </c>
      <c r="P57" s="369">
        <v>0</v>
      </c>
      <c r="Q57" s="369">
        <v>0</v>
      </c>
    </row>
    <row r="58" spans="2:17" ht="15" customHeight="1">
      <c r="B58" s="382">
        <f t="shared" si="5"/>
        <v>10</v>
      </c>
      <c r="C58" s="383" t="s">
        <v>1926</v>
      </c>
      <c r="D58" s="384" t="s">
        <v>2237</v>
      </c>
      <c r="E58" s="385" t="s">
        <v>2238</v>
      </c>
      <c r="F58" s="386" t="s">
        <v>2235</v>
      </c>
      <c r="G58" s="386" t="s">
        <v>2038</v>
      </c>
      <c r="H58" s="387">
        <v>0.14000000000000001</v>
      </c>
      <c r="I58" s="392">
        <v>5</v>
      </c>
      <c r="J58" s="368">
        <f t="shared" si="1"/>
        <v>24</v>
      </c>
      <c r="K58" s="369">
        <v>0</v>
      </c>
      <c r="L58" s="369">
        <v>0</v>
      </c>
      <c r="M58" s="369">
        <v>2</v>
      </c>
      <c r="N58" s="369">
        <v>0</v>
      </c>
      <c r="O58" s="369">
        <v>0</v>
      </c>
      <c r="P58" s="369">
        <v>0</v>
      </c>
      <c r="Q58" s="369">
        <v>0</v>
      </c>
    </row>
    <row r="59" spans="2:17" ht="15" customHeight="1">
      <c r="B59" s="382">
        <f t="shared" si="5"/>
        <v>11</v>
      </c>
      <c r="C59" s="383" t="s">
        <v>2239</v>
      </c>
      <c r="D59" s="384" t="s">
        <v>2170</v>
      </c>
      <c r="E59" s="386" t="s">
        <v>2240</v>
      </c>
      <c r="F59" s="386" t="s">
        <v>2228</v>
      </c>
      <c r="G59" s="386" t="s">
        <v>2241</v>
      </c>
      <c r="H59" s="387">
        <v>8.08</v>
      </c>
      <c r="I59" s="388">
        <v>356</v>
      </c>
      <c r="J59" s="368">
        <f t="shared" si="1"/>
        <v>1708.8</v>
      </c>
      <c r="K59" s="369">
        <v>2</v>
      </c>
      <c r="L59" s="369">
        <v>0</v>
      </c>
      <c r="M59" s="369">
        <v>0</v>
      </c>
      <c r="N59" s="369">
        <v>14</v>
      </c>
      <c r="O59" s="369">
        <v>0</v>
      </c>
      <c r="P59" s="369">
        <v>0</v>
      </c>
      <c r="Q59" s="369">
        <v>0</v>
      </c>
    </row>
    <row r="60" spans="2:17" ht="15" customHeight="1">
      <c r="B60" s="382">
        <f t="shared" si="5"/>
        <v>12</v>
      </c>
      <c r="C60" s="383" t="s">
        <v>1965</v>
      </c>
      <c r="D60" s="384" t="s">
        <v>2170</v>
      </c>
      <c r="E60" s="386" t="s">
        <v>2242</v>
      </c>
      <c r="F60" s="386" t="s">
        <v>2228</v>
      </c>
      <c r="G60" s="386" t="s">
        <v>2243</v>
      </c>
      <c r="H60" s="387">
        <v>0.32</v>
      </c>
      <c r="I60" s="388">
        <v>24</v>
      </c>
      <c r="J60" s="368">
        <f t="shared" si="1"/>
        <v>115.19999999999999</v>
      </c>
      <c r="K60" s="369">
        <v>0</v>
      </c>
      <c r="L60" s="369">
        <v>0</v>
      </c>
      <c r="M60" s="369">
        <v>0</v>
      </c>
      <c r="N60" s="369">
        <v>3</v>
      </c>
      <c r="O60" s="369">
        <v>0</v>
      </c>
      <c r="P60" s="369">
        <v>0</v>
      </c>
      <c r="Q60" s="369">
        <v>0</v>
      </c>
    </row>
    <row r="61" spans="2:17" ht="15" customHeight="1">
      <c r="B61" s="382">
        <f t="shared" si="5"/>
        <v>13</v>
      </c>
      <c r="C61" s="383" t="s">
        <v>1941</v>
      </c>
      <c r="D61" s="384" t="s">
        <v>2244</v>
      </c>
      <c r="E61" s="385" t="s">
        <v>2194</v>
      </c>
      <c r="F61" s="386" t="s">
        <v>2245</v>
      </c>
      <c r="G61" s="386" t="s">
        <v>1942</v>
      </c>
      <c r="H61" s="387">
        <v>0.13</v>
      </c>
      <c r="I61" s="388">
        <v>6</v>
      </c>
      <c r="J61" s="368">
        <f t="shared" si="1"/>
        <v>28.799999999999997</v>
      </c>
      <c r="K61" s="369">
        <v>0</v>
      </c>
      <c r="L61" s="369">
        <v>0</v>
      </c>
      <c r="M61" s="369">
        <v>1</v>
      </c>
      <c r="N61" s="369">
        <v>0</v>
      </c>
      <c r="O61" s="369">
        <v>0</v>
      </c>
      <c r="P61" s="369">
        <v>0</v>
      </c>
      <c r="Q61" s="369">
        <v>0</v>
      </c>
    </row>
    <row r="62" spans="2:17" ht="15" customHeight="1">
      <c r="B62" s="382">
        <f t="shared" si="5"/>
        <v>14</v>
      </c>
      <c r="C62" s="383" t="s">
        <v>2246</v>
      </c>
      <c r="D62" s="384" t="s">
        <v>2244</v>
      </c>
      <c r="E62" s="385" t="s">
        <v>2247</v>
      </c>
      <c r="F62" s="386" t="s">
        <v>2248</v>
      </c>
      <c r="G62" s="386" t="s">
        <v>2039</v>
      </c>
      <c r="H62" s="387">
        <v>1.25</v>
      </c>
      <c r="I62" s="392">
        <v>9</v>
      </c>
      <c r="J62" s="368">
        <f t="shared" si="1"/>
        <v>43.199999999999996</v>
      </c>
      <c r="K62" s="369">
        <v>0</v>
      </c>
      <c r="L62" s="369">
        <v>0</v>
      </c>
      <c r="M62" s="369">
        <v>1</v>
      </c>
      <c r="N62" s="369">
        <v>0</v>
      </c>
      <c r="O62" s="369">
        <v>0</v>
      </c>
      <c r="P62" s="369">
        <v>0</v>
      </c>
      <c r="Q62" s="369">
        <v>0</v>
      </c>
    </row>
    <row r="63" spans="2:17" ht="15" customHeight="1">
      <c r="B63" s="382">
        <f t="shared" si="5"/>
        <v>15</v>
      </c>
      <c r="C63" s="383" t="s">
        <v>1905</v>
      </c>
      <c r="D63" s="384" t="s">
        <v>2175</v>
      </c>
      <c r="E63" s="386" t="s">
        <v>2249</v>
      </c>
      <c r="F63" s="386" t="s">
        <v>2223</v>
      </c>
      <c r="G63" s="386" t="s">
        <v>1906</v>
      </c>
      <c r="H63" s="387">
        <v>0.2</v>
      </c>
      <c r="I63" s="399">
        <v>10</v>
      </c>
      <c r="J63" s="368">
        <f t="shared" si="1"/>
        <v>48</v>
      </c>
      <c r="K63" s="369">
        <v>0</v>
      </c>
      <c r="L63" s="369">
        <v>0</v>
      </c>
      <c r="M63" s="369">
        <v>0</v>
      </c>
      <c r="N63" s="369">
        <v>0</v>
      </c>
      <c r="O63" s="369">
        <v>1</v>
      </c>
      <c r="P63" s="369">
        <v>1</v>
      </c>
      <c r="Q63" s="369">
        <v>0</v>
      </c>
    </row>
    <row r="64" spans="2:17" ht="15" customHeight="1">
      <c r="B64" s="382">
        <f t="shared" si="5"/>
        <v>16</v>
      </c>
      <c r="C64" s="383" t="s">
        <v>2250</v>
      </c>
      <c r="D64" s="384" t="s">
        <v>2175</v>
      </c>
      <c r="E64" s="385" t="s">
        <v>2251</v>
      </c>
      <c r="F64" s="386" t="s">
        <v>2252</v>
      </c>
      <c r="G64" s="386" t="s">
        <v>1947</v>
      </c>
      <c r="H64" s="387">
        <v>0.15</v>
      </c>
      <c r="I64" s="392">
        <v>10</v>
      </c>
      <c r="J64" s="368">
        <f t="shared" si="1"/>
        <v>48</v>
      </c>
      <c r="K64" s="369">
        <v>0</v>
      </c>
      <c r="L64" s="369">
        <v>0</v>
      </c>
      <c r="M64" s="369">
        <v>1</v>
      </c>
      <c r="N64" s="369">
        <v>0</v>
      </c>
      <c r="O64" s="369">
        <v>0</v>
      </c>
      <c r="P64" s="369">
        <v>0</v>
      </c>
      <c r="Q64" s="369">
        <v>0</v>
      </c>
    </row>
    <row r="65" spans="2:17" ht="15" customHeight="1">
      <c r="B65" s="382">
        <f t="shared" si="5"/>
        <v>17</v>
      </c>
      <c r="C65" s="383" t="s">
        <v>2253</v>
      </c>
      <c r="D65" s="384" t="s">
        <v>2175</v>
      </c>
      <c r="E65" s="385" t="s">
        <v>2254</v>
      </c>
      <c r="F65" s="386" t="s">
        <v>2255</v>
      </c>
      <c r="G65" s="386" t="s">
        <v>1911</v>
      </c>
      <c r="H65" s="387">
        <v>0.13</v>
      </c>
      <c r="I65" s="392">
        <v>14</v>
      </c>
      <c r="J65" s="368">
        <f t="shared" si="1"/>
        <v>67.2</v>
      </c>
      <c r="K65" s="369">
        <v>0</v>
      </c>
      <c r="L65" s="369">
        <v>0</v>
      </c>
      <c r="M65" s="369">
        <v>1</v>
      </c>
      <c r="N65" s="369">
        <v>0</v>
      </c>
      <c r="O65" s="369">
        <v>0</v>
      </c>
      <c r="P65" s="369">
        <v>0</v>
      </c>
      <c r="Q65" s="369">
        <v>0</v>
      </c>
    </row>
    <row r="66" spans="2:17" ht="15" customHeight="1">
      <c r="B66" s="382">
        <f t="shared" si="5"/>
        <v>18</v>
      </c>
      <c r="C66" s="383" t="s">
        <v>2027</v>
      </c>
      <c r="D66" s="384" t="s">
        <v>2175</v>
      </c>
      <c r="E66" s="385" t="s">
        <v>2256</v>
      </c>
      <c r="F66" s="386" t="s">
        <v>2220</v>
      </c>
      <c r="G66" s="386" t="s">
        <v>2028</v>
      </c>
      <c r="H66" s="387">
        <v>0.15</v>
      </c>
      <c r="I66" s="392">
        <v>10</v>
      </c>
      <c r="J66" s="368">
        <f t="shared" si="1"/>
        <v>48</v>
      </c>
      <c r="K66" s="369">
        <v>0</v>
      </c>
      <c r="L66" s="369">
        <v>0</v>
      </c>
      <c r="M66" s="369">
        <v>1</v>
      </c>
      <c r="N66" s="369">
        <v>0</v>
      </c>
      <c r="O66" s="369">
        <v>0</v>
      </c>
      <c r="P66" s="369">
        <v>0</v>
      </c>
      <c r="Q66" s="369">
        <v>0</v>
      </c>
    </row>
    <row r="67" spans="2:17" ht="15" customHeight="1">
      <c r="B67" s="382">
        <f t="shared" si="5"/>
        <v>19</v>
      </c>
      <c r="C67" s="383" t="s">
        <v>2043</v>
      </c>
      <c r="D67" s="384" t="s">
        <v>2180</v>
      </c>
      <c r="E67" s="385" t="s">
        <v>2257</v>
      </c>
      <c r="F67" s="386" t="s">
        <v>2252</v>
      </c>
      <c r="G67" s="386" t="s">
        <v>2044</v>
      </c>
      <c r="H67" s="387">
        <v>0.49</v>
      </c>
      <c r="I67" s="392">
        <v>29</v>
      </c>
      <c r="J67" s="368">
        <f t="shared" si="1"/>
        <v>139.19999999999999</v>
      </c>
      <c r="K67" s="369">
        <v>0</v>
      </c>
      <c r="L67" s="369">
        <v>4</v>
      </c>
      <c r="M67" s="369">
        <v>0</v>
      </c>
      <c r="N67" s="369">
        <v>0</v>
      </c>
      <c r="O67" s="369">
        <v>0</v>
      </c>
      <c r="P67" s="369">
        <v>0</v>
      </c>
      <c r="Q67" s="369">
        <v>0</v>
      </c>
    </row>
    <row r="68" spans="2:17" ht="15" customHeight="1">
      <c r="B68" s="382">
        <f t="shared" si="5"/>
        <v>20</v>
      </c>
      <c r="C68" s="383" t="s">
        <v>2258</v>
      </c>
      <c r="D68" s="384" t="s">
        <v>2180</v>
      </c>
      <c r="E68" s="385" t="s">
        <v>2259</v>
      </c>
      <c r="F68" s="386" t="s">
        <v>2220</v>
      </c>
      <c r="G68" s="386" t="s">
        <v>2033</v>
      </c>
      <c r="H68" s="387">
        <v>0.69</v>
      </c>
      <c r="I68" s="392">
        <v>62</v>
      </c>
      <c r="J68" s="368">
        <f t="shared" si="1"/>
        <v>297.59999999999997</v>
      </c>
      <c r="K68" s="369">
        <v>0</v>
      </c>
      <c r="L68" s="369">
        <v>6</v>
      </c>
      <c r="M68" s="369">
        <v>0</v>
      </c>
      <c r="N68" s="369">
        <v>0</v>
      </c>
      <c r="O68" s="369">
        <v>0</v>
      </c>
      <c r="P68" s="369">
        <v>0</v>
      </c>
      <c r="Q68" s="369">
        <v>0</v>
      </c>
    </row>
    <row r="69" spans="2:17" ht="15" customHeight="1">
      <c r="B69" s="382">
        <f t="shared" si="5"/>
        <v>21</v>
      </c>
      <c r="C69" s="383" t="s">
        <v>2046</v>
      </c>
      <c r="D69" s="384" t="s">
        <v>2180</v>
      </c>
      <c r="E69" s="385" t="s">
        <v>2260</v>
      </c>
      <c r="F69" s="386" t="s">
        <v>2220</v>
      </c>
      <c r="G69" s="386" t="s">
        <v>2047</v>
      </c>
      <c r="H69" s="387">
        <v>0.28999999999999998</v>
      </c>
      <c r="I69" s="392">
        <v>18</v>
      </c>
      <c r="J69" s="368">
        <f t="shared" si="1"/>
        <v>86.399999999999991</v>
      </c>
      <c r="K69" s="369">
        <v>0</v>
      </c>
      <c r="L69" s="369">
        <v>3</v>
      </c>
      <c r="M69" s="369">
        <v>0</v>
      </c>
      <c r="N69" s="369">
        <v>0</v>
      </c>
      <c r="O69" s="369">
        <v>0</v>
      </c>
      <c r="P69" s="369">
        <v>0</v>
      </c>
      <c r="Q69" s="369">
        <v>0</v>
      </c>
    </row>
    <row r="70" spans="2:17" s="359" customFormat="1" ht="15" customHeight="1">
      <c r="B70" s="393">
        <v>21</v>
      </c>
      <c r="C70" s="402" t="s">
        <v>2261</v>
      </c>
      <c r="D70" s="395"/>
      <c r="E70" s="396"/>
      <c r="F70" s="396"/>
      <c r="G70" s="396"/>
      <c r="H70" s="397">
        <f>SUM(H50:H69)</f>
        <v>16.100000000000001</v>
      </c>
      <c r="I70" s="403">
        <f>SUM(I50:I69)</f>
        <v>777</v>
      </c>
      <c r="J70" s="381">
        <f t="shared" si="1"/>
        <v>3729.6</v>
      </c>
      <c r="K70" s="381">
        <f>SUM(K49:K69)</f>
        <v>2</v>
      </c>
      <c r="L70" s="381">
        <f t="shared" ref="L70:Q70" si="6">SUM(L49:L69)</f>
        <v>32</v>
      </c>
      <c r="M70" s="381">
        <f t="shared" si="6"/>
        <v>16</v>
      </c>
      <c r="N70" s="381">
        <f t="shared" si="6"/>
        <v>17</v>
      </c>
      <c r="O70" s="381">
        <f t="shared" si="6"/>
        <v>1</v>
      </c>
      <c r="P70" s="381">
        <f t="shared" si="6"/>
        <v>1</v>
      </c>
      <c r="Q70" s="381">
        <f t="shared" si="6"/>
        <v>0</v>
      </c>
    </row>
    <row r="71" spans="2:17" ht="15" customHeight="1">
      <c r="B71" s="404">
        <v>1</v>
      </c>
      <c r="C71" s="383" t="s">
        <v>1938</v>
      </c>
      <c r="D71" s="384" t="s">
        <v>2138</v>
      </c>
      <c r="E71" s="386">
        <v>34</v>
      </c>
      <c r="F71" s="386" t="s">
        <v>2262</v>
      </c>
      <c r="G71" s="386" t="s">
        <v>1939</v>
      </c>
      <c r="H71" s="387">
        <v>1.03</v>
      </c>
      <c r="I71" s="399">
        <v>78</v>
      </c>
      <c r="J71" s="368">
        <f t="shared" si="1"/>
        <v>374.4</v>
      </c>
      <c r="K71" s="369">
        <v>0</v>
      </c>
      <c r="L71" s="369">
        <v>0</v>
      </c>
      <c r="M71" s="369">
        <v>5</v>
      </c>
      <c r="N71" s="369">
        <v>0</v>
      </c>
      <c r="O71" s="369">
        <v>0</v>
      </c>
      <c r="P71" s="369">
        <v>0</v>
      </c>
      <c r="Q71" s="369">
        <v>0</v>
      </c>
    </row>
    <row r="72" spans="2:17" ht="15" customHeight="1">
      <c r="B72" s="404">
        <f>SUM(B71+1)</f>
        <v>2</v>
      </c>
      <c r="C72" s="383" t="s">
        <v>2263</v>
      </c>
      <c r="D72" s="384" t="s">
        <v>2138</v>
      </c>
      <c r="E72" s="386">
        <v>562</v>
      </c>
      <c r="F72" s="386" t="s">
        <v>2264</v>
      </c>
      <c r="G72" s="386" t="s">
        <v>1940</v>
      </c>
      <c r="H72" s="387">
        <v>0.28000000000000003</v>
      </c>
      <c r="I72" s="399">
        <v>28</v>
      </c>
      <c r="J72" s="368">
        <f t="shared" ref="J72:J135" si="7">SUM(I72*4.8)</f>
        <v>134.4</v>
      </c>
      <c r="K72" s="369">
        <v>0</v>
      </c>
      <c r="L72" s="369">
        <v>0</v>
      </c>
      <c r="M72" s="369">
        <v>2</v>
      </c>
      <c r="N72" s="369">
        <v>0</v>
      </c>
      <c r="O72" s="369">
        <v>0</v>
      </c>
      <c r="P72" s="369">
        <v>0</v>
      </c>
      <c r="Q72" s="369">
        <v>0</v>
      </c>
    </row>
    <row r="73" spans="2:17" ht="15" customHeight="1">
      <c r="B73" s="404">
        <f t="shared" ref="B73:B95" si="8">SUM(B72+1)</f>
        <v>3</v>
      </c>
      <c r="C73" s="383" t="s">
        <v>2265</v>
      </c>
      <c r="D73" s="384" t="s">
        <v>2138</v>
      </c>
      <c r="E73" s="385" t="s">
        <v>2266</v>
      </c>
      <c r="F73" s="386" t="s">
        <v>2267</v>
      </c>
      <c r="G73" s="386" t="s">
        <v>1922</v>
      </c>
      <c r="H73" s="387">
        <v>0.17</v>
      </c>
      <c r="I73" s="388">
        <v>11</v>
      </c>
      <c r="J73" s="368">
        <f t="shared" si="7"/>
        <v>52.8</v>
      </c>
      <c r="K73" s="369">
        <v>0</v>
      </c>
      <c r="L73" s="369">
        <v>0</v>
      </c>
      <c r="M73" s="369">
        <v>2</v>
      </c>
      <c r="N73" s="369">
        <v>0</v>
      </c>
      <c r="O73" s="369">
        <v>0</v>
      </c>
      <c r="P73" s="369">
        <v>0</v>
      </c>
      <c r="Q73" s="369">
        <v>0</v>
      </c>
    </row>
    <row r="74" spans="2:17" ht="15" customHeight="1">
      <c r="B74" s="404">
        <f t="shared" si="8"/>
        <v>4</v>
      </c>
      <c r="C74" s="383" t="s">
        <v>2268</v>
      </c>
      <c r="D74" s="384" t="s">
        <v>2138</v>
      </c>
      <c r="E74" s="385" t="s">
        <v>2269</v>
      </c>
      <c r="F74" s="386" t="s">
        <v>2270</v>
      </c>
      <c r="G74" s="386" t="s">
        <v>2052</v>
      </c>
      <c r="H74" s="387">
        <v>0.18</v>
      </c>
      <c r="I74" s="388">
        <v>19</v>
      </c>
      <c r="J74" s="368">
        <f t="shared" si="7"/>
        <v>91.2</v>
      </c>
      <c r="K74" s="369">
        <v>0</v>
      </c>
      <c r="L74" s="369">
        <v>0</v>
      </c>
      <c r="M74" s="369">
        <v>1</v>
      </c>
      <c r="N74" s="369">
        <v>0</v>
      </c>
      <c r="O74" s="369">
        <v>0</v>
      </c>
      <c r="P74" s="369">
        <v>0</v>
      </c>
      <c r="Q74" s="369">
        <v>0</v>
      </c>
    </row>
    <row r="75" spans="2:17" ht="15" customHeight="1">
      <c r="B75" s="404">
        <f t="shared" si="8"/>
        <v>5</v>
      </c>
      <c r="C75" s="383" t="s">
        <v>2271</v>
      </c>
      <c r="D75" s="405" t="s">
        <v>2138</v>
      </c>
      <c r="E75" s="406" t="s">
        <v>2272</v>
      </c>
      <c r="F75" s="407" t="s">
        <v>2273</v>
      </c>
      <c r="G75" s="407" t="s">
        <v>1912</v>
      </c>
      <c r="H75" s="408">
        <v>0.96</v>
      </c>
      <c r="I75" s="409">
        <v>51</v>
      </c>
      <c r="J75" s="368">
        <f t="shared" si="7"/>
        <v>244.79999999999998</v>
      </c>
      <c r="K75" s="369">
        <v>0</v>
      </c>
      <c r="L75" s="369">
        <v>0</v>
      </c>
      <c r="M75" s="369">
        <v>3</v>
      </c>
      <c r="N75" s="369">
        <v>0</v>
      </c>
      <c r="O75" s="369">
        <v>0</v>
      </c>
      <c r="P75" s="369">
        <v>0</v>
      </c>
      <c r="Q75" s="369">
        <v>0</v>
      </c>
    </row>
    <row r="76" spans="2:17" ht="15" customHeight="1">
      <c r="B76" s="404">
        <f t="shared" si="8"/>
        <v>6</v>
      </c>
      <c r="C76" s="383" t="s">
        <v>1948</v>
      </c>
      <c r="D76" s="384" t="s">
        <v>903</v>
      </c>
      <c r="E76" s="386">
        <v>36</v>
      </c>
      <c r="F76" s="386" t="s">
        <v>2262</v>
      </c>
      <c r="G76" s="386" t="s">
        <v>1949</v>
      </c>
      <c r="H76" s="387">
        <v>0.42</v>
      </c>
      <c r="I76" s="399">
        <v>42</v>
      </c>
      <c r="J76" s="368">
        <f t="shared" si="7"/>
        <v>201.6</v>
      </c>
      <c r="K76" s="369">
        <v>0</v>
      </c>
      <c r="L76" s="369">
        <v>2</v>
      </c>
      <c r="M76" s="369">
        <v>0</v>
      </c>
      <c r="N76" s="369">
        <v>0</v>
      </c>
      <c r="O76" s="369">
        <v>0</v>
      </c>
      <c r="P76" s="369">
        <v>0</v>
      </c>
      <c r="Q76" s="369">
        <v>0</v>
      </c>
    </row>
    <row r="77" spans="2:17" ht="15" customHeight="1">
      <c r="B77" s="404">
        <f t="shared" si="8"/>
        <v>7</v>
      </c>
      <c r="C77" s="383" t="s">
        <v>2065</v>
      </c>
      <c r="D77" s="410" t="s">
        <v>903</v>
      </c>
      <c r="E77" s="385" t="s">
        <v>2274</v>
      </c>
      <c r="F77" s="386" t="s">
        <v>2275</v>
      </c>
      <c r="G77" s="386" t="s">
        <v>2066</v>
      </c>
      <c r="H77" s="411">
        <v>0.53</v>
      </c>
      <c r="I77" s="400">
        <v>38</v>
      </c>
      <c r="J77" s="368">
        <f t="shared" si="7"/>
        <v>182.4</v>
      </c>
      <c r="K77" s="369">
        <v>0</v>
      </c>
      <c r="L77" s="369">
        <v>4</v>
      </c>
      <c r="M77" s="369">
        <v>0</v>
      </c>
      <c r="N77" s="369">
        <v>0</v>
      </c>
      <c r="O77" s="369">
        <v>0</v>
      </c>
      <c r="P77" s="369">
        <v>0</v>
      </c>
      <c r="Q77" s="369">
        <v>0</v>
      </c>
    </row>
    <row r="78" spans="2:17" ht="15" customHeight="1">
      <c r="B78" s="404">
        <f t="shared" si="8"/>
        <v>8</v>
      </c>
      <c r="C78" s="383" t="s">
        <v>2008</v>
      </c>
      <c r="D78" s="405" t="s">
        <v>903</v>
      </c>
      <c r="E78" s="406" t="s">
        <v>2276</v>
      </c>
      <c r="F78" s="407" t="s">
        <v>2273</v>
      </c>
      <c r="G78" s="407" t="s">
        <v>2009</v>
      </c>
      <c r="H78" s="408">
        <v>0.65</v>
      </c>
      <c r="I78" s="409">
        <v>38</v>
      </c>
      <c r="J78" s="368">
        <f t="shared" si="7"/>
        <v>182.4</v>
      </c>
      <c r="K78" s="369">
        <v>0</v>
      </c>
      <c r="L78" s="369">
        <v>5</v>
      </c>
      <c r="M78" s="369">
        <v>0</v>
      </c>
      <c r="N78" s="369">
        <v>0</v>
      </c>
      <c r="O78" s="369">
        <v>0</v>
      </c>
      <c r="P78" s="369">
        <v>0</v>
      </c>
      <c r="Q78" s="369">
        <v>0</v>
      </c>
    </row>
    <row r="79" spans="2:17" ht="15" customHeight="1">
      <c r="B79" s="404">
        <f t="shared" si="8"/>
        <v>9</v>
      </c>
      <c r="C79" s="383" t="s">
        <v>1918</v>
      </c>
      <c r="D79" s="384" t="s">
        <v>2160</v>
      </c>
      <c r="E79" s="386">
        <v>563</v>
      </c>
      <c r="F79" s="386" t="s">
        <v>2264</v>
      </c>
      <c r="G79" s="386" t="s">
        <v>1919</v>
      </c>
      <c r="H79" s="387">
        <v>0.25</v>
      </c>
      <c r="I79" s="399">
        <v>31</v>
      </c>
      <c r="J79" s="368">
        <f t="shared" si="7"/>
        <v>148.79999999999998</v>
      </c>
      <c r="K79" s="369">
        <v>0</v>
      </c>
      <c r="L79" s="369">
        <v>0</v>
      </c>
      <c r="M79" s="369">
        <v>2</v>
      </c>
      <c r="N79" s="369">
        <v>0</v>
      </c>
      <c r="O79" s="369">
        <v>0</v>
      </c>
      <c r="P79" s="369">
        <v>0</v>
      </c>
      <c r="Q79" s="369">
        <v>0</v>
      </c>
    </row>
    <row r="80" spans="2:17" ht="15" customHeight="1">
      <c r="B80" s="404">
        <f t="shared" si="8"/>
        <v>10</v>
      </c>
      <c r="C80" s="383" t="s">
        <v>1995</v>
      </c>
      <c r="D80" s="412" t="s">
        <v>2160</v>
      </c>
      <c r="E80" s="413" t="s">
        <v>2277</v>
      </c>
      <c r="F80" s="414" t="s">
        <v>2278</v>
      </c>
      <c r="G80" s="414" t="s">
        <v>1996</v>
      </c>
      <c r="H80" s="415">
        <v>0.69</v>
      </c>
      <c r="I80" s="416">
        <v>58</v>
      </c>
      <c r="J80" s="368">
        <f t="shared" si="7"/>
        <v>278.39999999999998</v>
      </c>
      <c r="K80" s="369">
        <v>0</v>
      </c>
      <c r="L80" s="369">
        <v>0</v>
      </c>
      <c r="M80" s="369">
        <v>4</v>
      </c>
      <c r="N80" s="369">
        <v>0</v>
      </c>
      <c r="O80" s="369">
        <v>0</v>
      </c>
      <c r="P80" s="369">
        <v>0</v>
      </c>
      <c r="Q80" s="369">
        <v>0</v>
      </c>
    </row>
    <row r="81" spans="2:17" ht="15" customHeight="1">
      <c r="B81" s="404">
        <f t="shared" si="8"/>
        <v>11</v>
      </c>
      <c r="C81" s="383" t="s">
        <v>2018</v>
      </c>
      <c r="D81" s="384" t="s">
        <v>2160</v>
      </c>
      <c r="E81" s="385" t="s">
        <v>2279</v>
      </c>
      <c r="F81" s="386" t="s">
        <v>2278</v>
      </c>
      <c r="G81" s="386" t="s">
        <v>2019</v>
      </c>
      <c r="H81" s="387">
        <v>0.16</v>
      </c>
      <c r="I81" s="388">
        <v>14</v>
      </c>
      <c r="J81" s="368">
        <f t="shared" si="7"/>
        <v>67.2</v>
      </c>
      <c r="K81" s="369">
        <v>0</v>
      </c>
      <c r="L81" s="369">
        <v>0</v>
      </c>
      <c r="M81" s="369">
        <v>2</v>
      </c>
      <c r="N81" s="369">
        <v>0</v>
      </c>
      <c r="O81" s="369">
        <v>0</v>
      </c>
      <c r="P81" s="369">
        <v>0</v>
      </c>
      <c r="Q81" s="369">
        <v>0</v>
      </c>
    </row>
    <row r="82" spans="2:17" ht="15" customHeight="1">
      <c r="B82" s="404">
        <f t="shared" si="8"/>
        <v>12</v>
      </c>
      <c r="C82" s="383" t="s">
        <v>2053</v>
      </c>
      <c r="D82" s="384" t="s">
        <v>2160</v>
      </c>
      <c r="E82" s="385" t="s">
        <v>2280</v>
      </c>
      <c r="F82" s="386" t="s">
        <v>2281</v>
      </c>
      <c r="G82" s="386" t="s">
        <v>2054</v>
      </c>
      <c r="H82" s="387">
        <v>0.18</v>
      </c>
      <c r="I82" s="388">
        <v>15</v>
      </c>
      <c r="J82" s="368">
        <f t="shared" si="7"/>
        <v>72</v>
      </c>
      <c r="K82" s="369">
        <v>0</v>
      </c>
      <c r="L82" s="369">
        <v>0</v>
      </c>
      <c r="M82" s="369">
        <v>1</v>
      </c>
      <c r="N82" s="369">
        <v>0</v>
      </c>
      <c r="O82" s="369">
        <v>0</v>
      </c>
      <c r="P82" s="369">
        <v>0</v>
      </c>
      <c r="Q82" s="369">
        <v>0</v>
      </c>
    </row>
    <row r="83" spans="2:17" ht="15" customHeight="1">
      <c r="B83" s="404">
        <f t="shared" si="8"/>
        <v>13</v>
      </c>
      <c r="C83" s="383" t="s">
        <v>2282</v>
      </c>
      <c r="D83" s="384" t="s">
        <v>2160</v>
      </c>
      <c r="E83" s="385" t="s">
        <v>2283</v>
      </c>
      <c r="F83" s="386" t="s">
        <v>2284</v>
      </c>
      <c r="G83" s="386" t="s">
        <v>2051</v>
      </c>
      <c r="H83" s="387">
        <v>0.41</v>
      </c>
      <c r="I83" s="388">
        <v>50</v>
      </c>
      <c r="J83" s="368">
        <f t="shared" si="7"/>
        <v>240</v>
      </c>
      <c r="K83" s="369">
        <v>0</v>
      </c>
      <c r="L83" s="369">
        <v>0</v>
      </c>
      <c r="M83" s="369">
        <v>1</v>
      </c>
      <c r="N83" s="369">
        <v>0</v>
      </c>
      <c r="O83" s="369">
        <v>0</v>
      </c>
      <c r="P83" s="369">
        <v>0</v>
      </c>
      <c r="Q83" s="369">
        <v>0</v>
      </c>
    </row>
    <row r="84" spans="2:17" ht="15" customHeight="1">
      <c r="B84" s="404">
        <f t="shared" si="8"/>
        <v>14</v>
      </c>
      <c r="C84" s="383" t="s">
        <v>2015</v>
      </c>
      <c r="D84" s="405" t="s">
        <v>2160</v>
      </c>
      <c r="E84" s="385" t="s">
        <v>2285</v>
      </c>
      <c r="F84" s="386" t="s">
        <v>2273</v>
      </c>
      <c r="G84" s="386" t="s">
        <v>2068</v>
      </c>
      <c r="H84" s="408">
        <v>0.22</v>
      </c>
      <c r="I84" s="409">
        <v>57</v>
      </c>
      <c r="J84" s="368">
        <f t="shared" si="7"/>
        <v>273.59999999999997</v>
      </c>
      <c r="K84" s="369">
        <v>0</v>
      </c>
      <c r="L84" s="369">
        <v>0</v>
      </c>
      <c r="M84" s="369">
        <v>4</v>
      </c>
      <c r="N84" s="369">
        <v>0</v>
      </c>
      <c r="O84" s="369">
        <v>0</v>
      </c>
      <c r="P84" s="369">
        <v>0</v>
      </c>
      <c r="Q84" s="369">
        <v>0</v>
      </c>
    </row>
    <row r="85" spans="2:17" ht="15" customHeight="1">
      <c r="B85" s="404">
        <f t="shared" si="8"/>
        <v>15</v>
      </c>
      <c r="C85" s="383" t="s">
        <v>2067</v>
      </c>
      <c r="D85" s="405" t="s">
        <v>2160</v>
      </c>
      <c r="E85" s="385" t="s">
        <v>2286</v>
      </c>
      <c r="F85" s="386" t="s">
        <v>2273</v>
      </c>
      <c r="G85" s="386" t="s">
        <v>2068</v>
      </c>
      <c r="H85" s="408">
        <v>0.3</v>
      </c>
      <c r="I85" s="409">
        <v>22</v>
      </c>
      <c r="J85" s="368">
        <f t="shared" si="7"/>
        <v>105.6</v>
      </c>
      <c r="K85" s="369">
        <v>0</v>
      </c>
      <c r="L85" s="369">
        <v>0</v>
      </c>
      <c r="M85" s="369">
        <v>1</v>
      </c>
      <c r="N85" s="369">
        <v>0</v>
      </c>
      <c r="O85" s="369">
        <v>0</v>
      </c>
      <c r="P85" s="369">
        <v>0</v>
      </c>
      <c r="Q85" s="369">
        <v>0</v>
      </c>
    </row>
    <row r="86" spans="2:17" ht="15" customHeight="1">
      <c r="B86" s="404">
        <f t="shared" si="8"/>
        <v>16</v>
      </c>
      <c r="C86" s="401" t="s">
        <v>2287</v>
      </c>
      <c r="D86" s="405" t="s">
        <v>2237</v>
      </c>
      <c r="E86" s="385" t="s">
        <v>2288</v>
      </c>
      <c r="F86" s="386" t="s">
        <v>2289</v>
      </c>
      <c r="G86" s="386" t="s">
        <v>2096</v>
      </c>
      <c r="H86" s="408">
        <v>0.25</v>
      </c>
      <c r="I86" s="409">
        <v>27</v>
      </c>
      <c r="J86" s="368">
        <f t="shared" si="7"/>
        <v>129.6</v>
      </c>
      <c r="K86" s="369">
        <v>0</v>
      </c>
      <c r="L86" s="369">
        <v>0</v>
      </c>
      <c r="M86" s="369">
        <v>1</v>
      </c>
      <c r="N86" s="369">
        <v>0</v>
      </c>
      <c r="O86" s="369">
        <v>0</v>
      </c>
      <c r="P86" s="369">
        <v>0</v>
      </c>
      <c r="Q86" s="369">
        <v>0</v>
      </c>
    </row>
    <row r="87" spans="2:17" ht="15" customHeight="1">
      <c r="B87" s="404">
        <f t="shared" si="8"/>
        <v>17</v>
      </c>
      <c r="C87" s="383" t="s">
        <v>2007</v>
      </c>
      <c r="D87" s="405" t="s">
        <v>2170</v>
      </c>
      <c r="E87" s="386">
        <v>1909</v>
      </c>
      <c r="F87" s="386" t="s">
        <v>2290</v>
      </c>
      <c r="G87" s="386" t="s">
        <v>2291</v>
      </c>
      <c r="H87" s="408">
        <v>0.69</v>
      </c>
      <c r="I87" s="409">
        <v>64</v>
      </c>
      <c r="J87" s="368">
        <f t="shared" si="7"/>
        <v>307.2</v>
      </c>
      <c r="K87" s="369">
        <v>0</v>
      </c>
      <c r="L87" s="369">
        <v>0</v>
      </c>
      <c r="M87" s="369">
        <v>0</v>
      </c>
      <c r="N87" s="369">
        <v>4</v>
      </c>
      <c r="O87" s="369">
        <v>0</v>
      </c>
      <c r="P87" s="369">
        <v>0</v>
      </c>
      <c r="Q87" s="369">
        <v>0</v>
      </c>
    </row>
    <row r="88" spans="2:17" ht="15" customHeight="1">
      <c r="B88" s="404">
        <f t="shared" si="8"/>
        <v>18</v>
      </c>
      <c r="C88" s="383" t="s">
        <v>2292</v>
      </c>
      <c r="D88" s="384" t="s">
        <v>2244</v>
      </c>
      <c r="E88" s="386">
        <v>35</v>
      </c>
      <c r="F88" s="386" t="s">
        <v>2262</v>
      </c>
      <c r="G88" s="386" t="s">
        <v>2049</v>
      </c>
      <c r="H88" s="387">
        <v>0.42</v>
      </c>
      <c r="I88" s="399">
        <v>18</v>
      </c>
      <c r="J88" s="368">
        <f t="shared" si="7"/>
        <v>86.399999999999991</v>
      </c>
      <c r="K88" s="369">
        <v>1</v>
      </c>
      <c r="L88" s="369">
        <v>0</v>
      </c>
      <c r="M88" s="369">
        <v>1</v>
      </c>
      <c r="N88" s="369">
        <v>0</v>
      </c>
      <c r="O88" s="369">
        <v>0</v>
      </c>
      <c r="P88" s="369">
        <v>0</v>
      </c>
      <c r="Q88" s="369">
        <v>0</v>
      </c>
    </row>
    <row r="89" spans="2:17" ht="15" customHeight="1">
      <c r="B89" s="404">
        <f t="shared" si="8"/>
        <v>19</v>
      </c>
      <c r="C89" s="383" t="s">
        <v>1959</v>
      </c>
      <c r="D89" s="417" t="s">
        <v>2293</v>
      </c>
      <c r="E89" s="418">
        <v>676</v>
      </c>
      <c r="F89" s="418" t="s">
        <v>2294</v>
      </c>
      <c r="G89" s="418" t="s">
        <v>2295</v>
      </c>
      <c r="H89" s="419">
        <v>0.52</v>
      </c>
      <c r="I89" s="420">
        <v>58</v>
      </c>
      <c r="J89" s="368">
        <f t="shared" si="7"/>
        <v>278.39999999999998</v>
      </c>
      <c r="K89" s="369">
        <v>0</v>
      </c>
      <c r="L89" s="369">
        <v>0</v>
      </c>
      <c r="M89" s="369">
        <v>5</v>
      </c>
      <c r="N89" s="369">
        <v>0</v>
      </c>
      <c r="O89" s="369">
        <v>0</v>
      </c>
      <c r="P89" s="369">
        <v>0</v>
      </c>
      <c r="Q89" s="369">
        <v>0</v>
      </c>
    </row>
    <row r="90" spans="2:17" ht="15" customHeight="1">
      <c r="B90" s="404">
        <f t="shared" si="8"/>
        <v>20</v>
      </c>
      <c r="C90" s="383" t="s">
        <v>2296</v>
      </c>
      <c r="D90" s="391" t="s">
        <v>2175</v>
      </c>
      <c r="E90" s="385" t="s">
        <v>2266</v>
      </c>
      <c r="F90" s="386" t="s">
        <v>2267</v>
      </c>
      <c r="G90" s="386" t="s">
        <v>2050</v>
      </c>
      <c r="H90" s="387">
        <v>0.1</v>
      </c>
      <c r="I90" s="392">
        <v>12</v>
      </c>
      <c r="J90" s="368">
        <f t="shared" si="7"/>
        <v>57.599999999999994</v>
      </c>
      <c r="K90" s="369">
        <v>0</v>
      </c>
      <c r="L90" s="369">
        <v>0</v>
      </c>
      <c r="M90" s="369">
        <v>1</v>
      </c>
      <c r="N90" s="369">
        <v>0</v>
      </c>
      <c r="O90" s="369">
        <v>0</v>
      </c>
      <c r="P90" s="369">
        <v>0</v>
      </c>
      <c r="Q90" s="369">
        <v>0</v>
      </c>
    </row>
    <row r="91" spans="2:17" ht="15" customHeight="1">
      <c r="B91" s="404">
        <f t="shared" si="8"/>
        <v>21</v>
      </c>
      <c r="C91" s="383" t="s">
        <v>2297</v>
      </c>
      <c r="D91" s="405" t="s">
        <v>2175</v>
      </c>
      <c r="E91" s="406" t="s">
        <v>2298</v>
      </c>
      <c r="F91" s="407" t="s">
        <v>2290</v>
      </c>
      <c r="G91" s="407" t="s">
        <v>1902</v>
      </c>
      <c r="H91" s="408">
        <v>0.81</v>
      </c>
      <c r="I91" s="409">
        <v>51</v>
      </c>
      <c r="J91" s="368">
        <f t="shared" si="7"/>
        <v>244.79999999999998</v>
      </c>
      <c r="K91" s="369">
        <v>0</v>
      </c>
      <c r="L91" s="369">
        <v>0</v>
      </c>
      <c r="M91" s="369">
        <v>4</v>
      </c>
      <c r="N91" s="369">
        <v>0</v>
      </c>
      <c r="O91" s="369">
        <v>0</v>
      </c>
      <c r="P91" s="369">
        <v>0</v>
      </c>
      <c r="Q91" s="369">
        <v>0</v>
      </c>
    </row>
    <row r="92" spans="2:17" ht="15" customHeight="1">
      <c r="B92" s="404">
        <f t="shared" si="8"/>
        <v>22</v>
      </c>
      <c r="C92" s="383" t="s">
        <v>1920</v>
      </c>
      <c r="D92" s="384" t="s">
        <v>2299</v>
      </c>
      <c r="E92" s="386">
        <v>675</v>
      </c>
      <c r="F92" s="386" t="s">
        <v>2294</v>
      </c>
      <c r="G92" s="386" t="s">
        <v>1921</v>
      </c>
      <c r="H92" s="387">
        <v>0.48</v>
      </c>
      <c r="I92" s="399">
        <v>42</v>
      </c>
      <c r="J92" s="368">
        <f t="shared" si="7"/>
        <v>201.6</v>
      </c>
      <c r="K92" s="369">
        <v>0</v>
      </c>
      <c r="L92" s="369">
        <v>0</v>
      </c>
      <c r="M92" s="369">
        <v>3</v>
      </c>
      <c r="N92" s="369">
        <v>0</v>
      </c>
      <c r="O92" s="369">
        <v>0</v>
      </c>
      <c r="P92" s="369">
        <v>0</v>
      </c>
      <c r="Q92" s="369">
        <v>0</v>
      </c>
    </row>
    <row r="93" spans="2:17" ht="15" customHeight="1">
      <c r="B93" s="404">
        <f t="shared" si="8"/>
        <v>23</v>
      </c>
      <c r="C93" s="383" t="s">
        <v>1960</v>
      </c>
      <c r="D93" s="384" t="s">
        <v>2180</v>
      </c>
      <c r="E93" s="386">
        <v>576</v>
      </c>
      <c r="F93" s="386" t="s">
        <v>2300</v>
      </c>
      <c r="G93" s="386" t="s">
        <v>1961</v>
      </c>
      <c r="H93" s="387">
        <v>1.1000000000000001</v>
      </c>
      <c r="I93" s="399">
        <v>50</v>
      </c>
      <c r="J93" s="368">
        <f t="shared" si="7"/>
        <v>240</v>
      </c>
      <c r="K93" s="369">
        <v>0</v>
      </c>
      <c r="L93" s="369">
        <v>5</v>
      </c>
      <c r="M93" s="369">
        <v>0</v>
      </c>
      <c r="N93" s="369">
        <v>0</v>
      </c>
      <c r="O93" s="369">
        <v>0</v>
      </c>
      <c r="P93" s="369">
        <v>0</v>
      </c>
      <c r="Q93" s="369">
        <v>0</v>
      </c>
    </row>
    <row r="94" spans="2:17" ht="15" customHeight="1">
      <c r="B94" s="404">
        <f t="shared" si="8"/>
        <v>24</v>
      </c>
      <c r="C94" s="383" t="s">
        <v>1945</v>
      </c>
      <c r="D94" s="410" t="s">
        <v>2180</v>
      </c>
      <c r="E94" s="421" t="s">
        <v>2301</v>
      </c>
      <c r="F94" s="386" t="s">
        <v>2270</v>
      </c>
      <c r="G94" s="386" t="s">
        <v>1946</v>
      </c>
      <c r="H94" s="387">
        <v>4.79</v>
      </c>
      <c r="I94" s="392">
        <v>369</v>
      </c>
      <c r="J94" s="368">
        <f t="shared" si="7"/>
        <v>1771.2</v>
      </c>
      <c r="K94" s="369">
        <v>0</v>
      </c>
      <c r="L94" s="369">
        <v>9</v>
      </c>
      <c r="M94" s="369">
        <v>4</v>
      </c>
      <c r="N94" s="369">
        <v>0</v>
      </c>
      <c r="O94" s="369">
        <v>0</v>
      </c>
      <c r="P94" s="369">
        <v>0</v>
      </c>
      <c r="Q94" s="369">
        <v>0</v>
      </c>
    </row>
    <row r="95" spans="2:17" ht="15" customHeight="1">
      <c r="B95" s="404">
        <f t="shared" si="8"/>
        <v>25</v>
      </c>
      <c r="C95" s="383" t="s">
        <v>2034</v>
      </c>
      <c r="D95" s="405" t="s">
        <v>2180</v>
      </c>
      <c r="E95" s="422" t="s">
        <v>2302</v>
      </c>
      <c r="F95" s="407" t="s">
        <v>2290</v>
      </c>
      <c r="G95" s="407" t="s">
        <v>2035</v>
      </c>
      <c r="H95" s="408">
        <v>4.72</v>
      </c>
      <c r="I95" s="409">
        <v>277</v>
      </c>
      <c r="J95" s="368">
        <f t="shared" si="7"/>
        <v>1329.6</v>
      </c>
      <c r="K95" s="369">
        <v>2</v>
      </c>
      <c r="L95" s="369">
        <v>14</v>
      </c>
      <c r="M95" s="369">
        <v>0</v>
      </c>
      <c r="N95" s="369">
        <v>0</v>
      </c>
      <c r="O95" s="369">
        <v>0</v>
      </c>
      <c r="P95" s="369">
        <v>0</v>
      </c>
      <c r="Q95" s="369">
        <v>0</v>
      </c>
    </row>
    <row r="96" spans="2:17" s="359" customFormat="1" ht="15" customHeight="1">
      <c r="B96" s="393">
        <v>26</v>
      </c>
      <c r="C96" s="402" t="s">
        <v>2303</v>
      </c>
      <c r="D96" s="395"/>
      <c r="E96" s="396"/>
      <c r="F96" s="396"/>
      <c r="G96" s="396"/>
      <c r="H96" s="397">
        <f>SUM(H71:H95)</f>
        <v>20.309999999999999</v>
      </c>
      <c r="I96" s="403">
        <f>SUM(I71:I95)</f>
        <v>1520</v>
      </c>
      <c r="J96" s="381">
        <f t="shared" si="7"/>
        <v>7296</v>
      </c>
      <c r="K96" s="381">
        <f>SUM(K71:K95)</f>
        <v>3</v>
      </c>
      <c r="L96" s="381">
        <f t="shared" ref="L96:Q96" si="9">SUM(L71:L95)</f>
        <v>39</v>
      </c>
      <c r="M96" s="381">
        <f t="shared" si="9"/>
        <v>47</v>
      </c>
      <c r="N96" s="381">
        <f t="shared" si="9"/>
        <v>4</v>
      </c>
      <c r="O96" s="381">
        <f t="shared" si="9"/>
        <v>0</v>
      </c>
      <c r="P96" s="381">
        <f t="shared" si="9"/>
        <v>0</v>
      </c>
      <c r="Q96" s="381">
        <f t="shared" si="9"/>
        <v>0</v>
      </c>
    </row>
    <row r="97" spans="2:17" ht="15" customHeight="1">
      <c r="B97" s="423">
        <v>1</v>
      </c>
      <c r="C97" s="424" t="s">
        <v>2304</v>
      </c>
      <c r="D97" s="425" t="s">
        <v>2138</v>
      </c>
      <c r="E97" s="426" t="s">
        <v>2305</v>
      </c>
      <c r="F97" s="426" t="s">
        <v>2306</v>
      </c>
      <c r="G97" s="427" t="s">
        <v>2084</v>
      </c>
      <c r="H97" s="428">
        <v>0.57999999999999996</v>
      </c>
      <c r="I97" s="429">
        <v>23</v>
      </c>
      <c r="J97" s="368">
        <f t="shared" si="7"/>
        <v>110.39999999999999</v>
      </c>
      <c r="K97" s="369">
        <v>0</v>
      </c>
      <c r="L97" s="369">
        <v>0</v>
      </c>
      <c r="M97" s="369">
        <v>5</v>
      </c>
      <c r="N97" s="369">
        <v>0</v>
      </c>
      <c r="O97" s="369">
        <v>0</v>
      </c>
      <c r="P97" s="369">
        <v>0</v>
      </c>
      <c r="Q97" s="369">
        <v>0</v>
      </c>
    </row>
    <row r="98" spans="2:17" ht="15" customHeight="1">
      <c r="B98" s="430">
        <f>SUM(B97+1)</f>
        <v>2</v>
      </c>
      <c r="C98" s="383" t="s">
        <v>2307</v>
      </c>
      <c r="D98" s="384" t="s">
        <v>2308</v>
      </c>
      <c r="E98" s="385" t="s">
        <v>2309</v>
      </c>
      <c r="F98" s="386" t="s">
        <v>2310</v>
      </c>
      <c r="G98" s="386" t="s">
        <v>2070</v>
      </c>
      <c r="H98" s="431">
        <v>0.62</v>
      </c>
      <c r="I98" s="400">
        <v>50</v>
      </c>
      <c r="J98" s="368">
        <f t="shared" si="7"/>
        <v>240</v>
      </c>
      <c r="K98" s="369">
        <v>0</v>
      </c>
      <c r="L98" s="369">
        <v>6</v>
      </c>
      <c r="M98" s="369">
        <v>0</v>
      </c>
      <c r="N98" s="369">
        <v>0</v>
      </c>
      <c r="O98" s="369">
        <v>0</v>
      </c>
      <c r="P98" s="369">
        <v>0</v>
      </c>
      <c r="Q98" s="369">
        <v>0</v>
      </c>
    </row>
    <row r="99" spans="2:17" ht="15" customHeight="1">
      <c r="B99" s="430">
        <f t="shared" ref="B99:B126" si="10">SUM(B98+1)</f>
        <v>3</v>
      </c>
      <c r="C99" s="432" t="s">
        <v>2311</v>
      </c>
      <c r="D99" s="425" t="s">
        <v>2308</v>
      </c>
      <c r="E99" s="433" t="s">
        <v>2312</v>
      </c>
      <c r="F99" s="426" t="s">
        <v>2306</v>
      </c>
      <c r="G99" s="427" t="s">
        <v>2069</v>
      </c>
      <c r="H99" s="428">
        <v>0.1</v>
      </c>
      <c r="I99" s="429">
        <v>12</v>
      </c>
      <c r="J99" s="368">
        <f t="shared" si="7"/>
        <v>57.599999999999994</v>
      </c>
      <c r="K99" s="369">
        <v>0</v>
      </c>
      <c r="L99" s="369">
        <v>0</v>
      </c>
      <c r="M99" s="369">
        <v>1</v>
      </c>
      <c r="N99" s="369">
        <v>0</v>
      </c>
      <c r="O99" s="369">
        <v>0</v>
      </c>
      <c r="P99" s="369">
        <v>0</v>
      </c>
      <c r="Q99" s="369">
        <v>0</v>
      </c>
    </row>
    <row r="100" spans="2:17" ht="15" customHeight="1">
      <c r="B100" s="430">
        <f t="shared" si="10"/>
        <v>4</v>
      </c>
      <c r="C100" s="432" t="s">
        <v>2313</v>
      </c>
      <c r="D100" s="425" t="s">
        <v>2308</v>
      </c>
      <c r="E100" s="433" t="s">
        <v>2314</v>
      </c>
      <c r="F100" s="426" t="s">
        <v>2306</v>
      </c>
      <c r="G100" s="427" t="s">
        <v>2059</v>
      </c>
      <c r="H100" s="428">
        <v>0.14000000000000001</v>
      </c>
      <c r="I100" s="429">
        <v>25</v>
      </c>
      <c r="J100" s="368">
        <f t="shared" si="7"/>
        <v>120</v>
      </c>
      <c r="K100" s="369">
        <v>0</v>
      </c>
      <c r="L100" s="369">
        <v>0</v>
      </c>
      <c r="M100" s="369">
        <v>1</v>
      </c>
      <c r="N100" s="369">
        <v>0</v>
      </c>
      <c r="O100" s="369">
        <v>0</v>
      </c>
      <c r="P100" s="369">
        <v>0</v>
      </c>
      <c r="Q100" s="369">
        <v>0</v>
      </c>
    </row>
    <row r="101" spans="2:17" ht="15" customHeight="1">
      <c r="B101" s="430">
        <f t="shared" si="10"/>
        <v>5</v>
      </c>
      <c r="C101" s="383" t="s">
        <v>2016</v>
      </c>
      <c r="D101" s="384" t="s">
        <v>2160</v>
      </c>
      <c r="E101" s="386">
        <v>835</v>
      </c>
      <c r="F101" s="386" t="s">
        <v>2315</v>
      </c>
      <c r="G101" s="386" t="s">
        <v>2017</v>
      </c>
      <c r="H101" s="387">
        <v>0.1</v>
      </c>
      <c r="I101" s="399">
        <v>22</v>
      </c>
      <c r="J101" s="368">
        <f t="shared" si="7"/>
        <v>105.6</v>
      </c>
      <c r="K101" s="369">
        <v>0</v>
      </c>
      <c r="L101" s="369">
        <v>0</v>
      </c>
      <c r="M101" s="369">
        <v>1</v>
      </c>
      <c r="N101" s="369">
        <v>0</v>
      </c>
      <c r="O101" s="369">
        <v>0</v>
      </c>
      <c r="P101" s="369">
        <v>0</v>
      </c>
      <c r="Q101" s="369">
        <v>0</v>
      </c>
    </row>
    <row r="102" spans="2:17" ht="15" customHeight="1">
      <c r="B102" s="430">
        <f t="shared" si="10"/>
        <v>6</v>
      </c>
      <c r="C102" s="383" t="s">
        <v>1930</v>
      </c>
      <c r="D102" s="384" t="s">
        <v>2160</v>
      </c>
      <c r="E102" s="434">
        <v>1267</v>
      </c>
      <c r="F102" s="386" t="s">
        <v>2316</v>
      </c>
      <c r="G102" s="386" t="s">
        <v>1931</v>
      </c>
      <c r="H102" s="387">
        <v>0.35</v>
      </c>
      <c r="I102" s="400">
        <v>28</v>
      </c>
      <c r="J102" s="368">
        <f t="shared" si="7"/>
        <v>134.4</v>
      </c>
      <c r="K102" s="369">
        <v>0</v>
      </c>
      <c r="L102" s="369">
        <v>0</v>
      </c>
      <c r="M102" s="369">
        <v>2</v>
      </c>
      <c r="N102" s="369">
        <v>0</v>
      </c>
      <c r="O102" s="369">
        <v>0</v>
      </c>
      <c r="P102" s="369">
        <v>0</v>
      </c>
      <c r="Q102" s="369">
        <v>0</v>
      </c>
    </row>
    <row r="103" spans="2:17" ht="15" customHeight="1">
      <c r="B103" s="430">
        <f t="shared" si="10"/>
        <v>7</v>
      </c>
      <c r="C103" s="383" t="s">
        <v>2029</v>
      </c>
      <c r="D103" s="384" t="s">
        <v>2160</v>
      </c>
      <c r="E103" s="385" t="s">
        <v>2317</v>
      </c>
      <c r="F103" s="386" t="s">
        <v>2318</v>
      </c>
      <c r="G103" s="386" t="s">
        <v>2030</v>
      </c>
      <c r="H103" s="431">
        <v>0.48</v>
      </c>
      <c r="I103" s="388">
        <v>61</v>
      </c>
      <c r="J103" s="368">
        <f t="shared" si="7"/>
        <v>292.8</v>
      </c>
      <c r="K103" s="369">
        <v>0</v>
      </c>
      <c r="L103" s="369">
        <v>0</v>
      </c>
      <c r="M103" s="369">
        <v>1</v>
      </c>
      <c r="N103" s="369">
        <v>0</v>
      </c>
      <c r="O103" s="369">
        <v>0</v>
      </c>
      <c r="P103" s="369">
        <v>0</v>
      </c>
      <c r="Q103" s="369">
        <v>0</v>
      </c>
    </row>
    <row r="104" spans="2:17" ht="15" customHeight="1">
      <c r="B104" s="430">
        <f t="shared" si="10"/>
        <v>8</v>
      </c>
      <c r="C104" s="383" t="s">
        <v>2072</v>
      </c>
      <c r="D104" s="384" t="s">
        <v>2160</v>
      </c>
      <c r="E104" s="385" t="s">
        <v>2319</v>
      </c>
      <c r="F104" s="386" t="s">
        <v>2318</v>
      </c>
      <c r="G104" s="435" t="s">
        <v>2073</v>
      </c>
      <c r="H104" s="431">
        <v>0.25</v>
      </c>
      <c r="I104" s="388">
        <v>11</v>
      </c>
      <c r="J104" s="368">
        <f t="shared" si="7"/>
        <v>52.8</v>
      </c>
      <c r="K104" s="369">
        <v>0</v>
      </c>
      <c r="L104" s="369">
        <v>0</v>
      </c>
      <c r="M104" s="369">
        <v>1</v>
      </c>
      <c r="N104" s="369">
        <v>0</v>
      </c>
      <c r="O104" s="369">
        <v>0</v>
      </c>
      <c r="P104" s="369">
        <v>0</v>
      </c>
      <c r="Q104" s="369">
        <v>0</v>
      </c>
    </row>
    <row r="105" spans="2:17" ht="15" customHeight="1">
      <c r="B105" s="430">
        <f t="shared" si="10"/>
        <v>9</v>
      </c>
      <c r="C105" s="383" t="s">
        <v>2093</v>
      </c>
      <c r="D105" s="417" t="s">
        <v>2160</v>
      </c>
      <c r="E105" s="406" t="s">
        <v>2320</v>
      </c>
      <c r="F105" s="407" t="s">
        <v>2321</v>
      </c>
      <c r="G105" s="407" t="s">
        <v>2094</v>
      </c>
      <c r="H105" s="436">
        <v>0.26</v>
      </c>
      <c r="I105" s="437">
        <v>24</v>
      </c>
      <c r="J105" s="368">
        <f t="shared" si="7"/>
        <v>115.19999999999999</v>
      </c>
      <c r="K105" s="369">
        <v>0</v>
      </c>
      <c r="L105" s="369">
        <v>2</v>
      </c>
      <c r="M105" s="369">
        <v>0</v>
      </c>
      <c r="N105" s="369">
        <v>0</v>
      </c>
      <c r="O105" s="369">
        <v>0</v>
      </c>
      <c r="P105" s="369">
        <v>0</v>
      </c>
      <c r="Q105" s="369">
        <v>0</v>
      </c>
    </row>
    <row r="106" spans="2:17" ht="15" customHeight="1">
      <c r="B106" s="430">
        <f t="shared" si="10"/>
        <v>10</v>
      </c>
      <c r="C106" s="401" t="s">
        <v>2322</v>
      </c>
      <c r="D106" s="410" t="s">
        <v>2160</v>
      </c>
      <c r="E106" s="421" t="s">
        <v>2323</v>
      </c>
      <c r="F106" s="386" t="s">
        <v>2324</v>
      </c>
      <c r="G106" s="386" t="s">
        <v>2083</v>
      </c>
      <c r="H106" s="431">
        <v>0.61</v>
      </c>
      <c r="I106" s="392">
        <v>84</v>
      </c>
      <c r="J106" s="368">
        <f t="shared" si="7"/>
        <v>403.2</v>
      </c>
      <c r="K106" s="369">
        <v>0</v>
      </c>
      <c r="L106" s="369">
        <v>0</v>
      </c>
      <c r="M106" s="369">
        <v>2</v>
      </c>
      <c r="N106" s="369">
        <v>0</v>
      </c>
      <c r="O106" s="369">
        <v>0</v>
      </c>
      <c r="P106" s="369">
        <v>0</v>
      </c>
      <c r="Q106" s="369">
        <v>0</v>
      </c>
    </row>
    <row r="107" spans="2:17" ht="15" customHeight="1">
      <c r="B107" s="430">
        <f t="shared" si="10"/>
        <v>11</v>
      </c>
      <c r="C107" s="383" t="s">
        <v>2325</v>
      </c>
      <c r="D107" s="384" t="s">
        <v>2160</v>
      </c>
      <c r="E107" s="385" t="s">
        <v>2326</v>
      </c>
      <c r="F107" s="386" t="s">
        <v>2310</v>
      </c>
      <c r="G107" s="386" t="s">
        <v>1975</v>
      </c>
      <c r="H107" s="431">
        <v>0.16</v>
      </c>
      <c r="I107" s="388">
        <v>14</v>
      </c>
      <c r="J107" s="368">
        <f t="shared" si="7"/>
        <v>67.2</v>
      </c>
      <c r="K107" s="369">
        <v>0</v>
      </c>
      <c r="L107" s="369">
        <v>0</v>
      </c>
      <c r="M107" s="369">
        <v>2</v>
      </c>
      <c r="N107" s="369">
        <v>0</v>
      </c>
      <c r="O107" s="369">
        <v>0</v>
      </c>
      <c r="P107" s="369">
        <v>0</v>
      </c>
      <c r="Q107" s="369">
        <v>0</v>
      </c>
    </row>
    <row r="108" spans="2:17" ht="15" customHeight="1">
      <c r="B108" s="430">
        <f t="shared" si="10"/>
        <v>12</v>
      </c>
      <c r="C108" s="432" t="s">
        <v>2327</v>
      </c>
      <c r="D108" s="425" t="s">
        <v>2160</v>
      </c>
      <c r="E108" s="433" t="s">
        <v>2328</v>
      </c>
      <c r="F108" s="427" t="s">
        <v>2329</v>
      </c>
      <c r="G108" s="427" t="s">
        <v>2060</v>
      </c>
      <c r="H108" s="428">
        <v>0.12</v>
      </c>
      <c r="I108" s="429">
        <v>5</v>
      </c>
      <c r="J108" s="368">
        <f t="shared" si="7"/>
        <v>24</v>
      </c>
      <c r="K108" s="369">
        <v>0</v>
      </c>
      <c r="L108" s="369">
        <v>0</v>
      </c>
      <c r="M108" s="369">
        <v>1</v>
      </c>
      <c r="N108" s="369">
        <v>0</v>
      </c>
      <c r="O108" s="369">
        <v>0</v>
      </c>
      <c r="P108" s="369">
        <v>0</v>
      </c>
      <c r="Q108" s="369">
        <v>0</v>
      </c>
    </row>
    <row r="109" spans="2:17" ht="15" customHeight="1">
      <c r="B109" s="430">
        <f t="shared" si="10"/>
        <v>13</v>
      </c>
      <c r="C109" s="432" t="s">
        <v>2076</v>
      </c>
      <c r="D109" s="425" t="s">
        <v>2160</v>
      </c>
      <c r="E109" s="433" t="s">
        <v>2330</v>
      </c>
      <c r="F109" s="427" t="s">
        <v>2329</v>
      </c>
      <c r="G109" s="427" t="s">
        <v>2077</v>
      </c>
      <c r="H109" s="428">
        <v>0.65</v>
      </c>
      <c r="I109" s="429">
        <v>71</v>
      </c>
      <c r="J109" s="368">
        <f t="shared" si="7"/>
        <v>340.8</v>
      </c>
      <c r="K109" s="369">
        <v>0</v>
      </c>
      <c r="L109" s="369">
        <v>0</v>
      </c>
      <c r="M109" s="369">
        <v>4</v>
      </c>
      <c r="N109" s="369">
        <v>0</v>
      </c>
      <c r="O109" s="369">
        <v>0</v>
      </c>
      <c r="P109" s="369">
        <v>0</v>
      </c>
      <c r="Q109" s="369">
        <v>0</v>
      </c>
    </row>
    <row r="110" spans="2:17" ht="15" customHeight="1">
      <c r="B110" s="430">
        <f t="shared" si="10"/>
        <v>14</v>
      </c>
      <c r="C110" s="383" t="s">
        <v>1907</v>
      </c>
      <c r="D110" s="384" t="s">
        <v>2170</v>
      </c>
      <c r="E110" s="434">
        <v>1155</v>
      </c>
      <c r="F110" s="386" t="s">
        <v>2331</v>
      </c>
      <c r="G110" s="386" t="s">
        <v>1908</v>
      </c>
      <c r="H110" s="387">
        <v>2.46</v>
      </c>
      <c r="I110" s="400">
        <v>282</v>
      </c>
      <c r="J110" s="368">
        <f t="shared" si="7"/>
        <v>1353.6</v>
      </c>
      <c r="K110" s="369">
        <v>0</v>
      </c>
      <c r="L110" s="369">
        <v>0</v>
      </c>
      <c r="M110" s="369">
        <v>14</v>
      </c>
      <c r="N110" s="369">
        <v>0</v>
      </c>
      <c r="O110" s="369">
        <v>0</v>
      </c>
      <c r="P110" s="369">
        <v>0</v>
      </c>
      <c r="Q110" s="369">
        <v>0</v>
      </c>
    </row>
    <row r="111" spans="2:17" ht="15" customHeight="1">
      <c r="B111" s="430">
        <f t="shared" si="10"/>
        <v>15</v>
      </c>
      <c r="C111" s="383" t="s">
        <v>2074</v>
      </c>
      <c r="D111" s="384" t="s">
        <v>2244</v>
      </c>
      <c r="E111" s="385" t="s">
        <v>2332</v>
      </c>
      <c r="F111" s="386" t="s">
        <v>2318</v>
      </c>
      <c r="G111" s="386" t="s">
        <v>2333</v>
      </c>
      <c r="H111" s="431">
        <v>16.25</v>
      </c>
      <c r="I111" s="388">
        <v>1330</v>
      </c>
      <c r="J111" s="368">
        <f t="shared" si="7"/>
        <v>6384</v>
      </c>
      <c r="K111" s="369">
        <v>2</v>
      </c>
      <c r="L111" s="369">
        <v>0</v>
      </c>
      <c r="M111" s="369">
        <v>69</v>
      </c>
      <c r="N111" s="369">
        <v>0</v>
      </c>
      <c r="O111" s="369">
        <v>0</v>
      </c>
      <c r="P111" s="369">
        <v>0</v>
      </c>
      <c r="Q111" s="369">
        <v>0</v>
      </c>
    </row>
    <row r="112" spans="2:17" ht="15" customHeight="1">
      <c r="B112" s="430">
        <f t="shared" si="10"/>
        <v>16</v>
      </c>
      <c r="C112" s="383" t="s">
        <v>2004</v>
      </c>
      <c r="D112" s="438" t="s">
        <v>2244</v>
      </c>
      <c r="E112" s="406" t="s">
        <v>2334</v>
      </c>
      <c r="F112" s="407" t="s">
        <v>2318</v>
      </c>
      <c r="G112" s="407" t="s">
        <v>2005</v>
      </c>
      <c r="H112" s="439">
        <v>2.5299999999999998</v>
      </c>
      <c r="I112" s="440">
        <v>319</v>
      </c>
      <c r="J112" s="368">
        <f t="shared" si="7"/>
        <v>1531.2</v>
      </c>
      <c r="K112" s="369">
        <v>0</v>
      </c>
      <c r="L112" s="369">
        <v>0</v>
      </c>
      <c r="M112" s="369">
        <v>11</v>
      </c>
      <c r="N112" s="369">
        <v>0</v>
      </c>
      <c r="O112" s="369">
        <v>0</v>
      </c>
      <c r="P112" s="369">
        <v>0</v>
      </c>
      <c r="Q112" s="369">
        <v>0</v>
      </c>
    </row>
    <row r="113" spans="2:17" ht="15" customHeight="1">
      <c r="B113" s="430">
        <f t="shared" si="10"/>
        <v>17</v>
      </c>
      <c r="C113" s="383" t="s">
        <v>2335</v>
      </c>
      <c r="D113" s="384" t="s">
        <v>2244</v>
      </c>
      <c r="E113" s="385" t="s">
        <v>2336</v>
      </c>
      <c r="F113" s="386" t="s">
        <v>2337</v>
      </c>
      <c r="G113" s="386" t="s">
        <v>2057</v>
      </c>
      <c r="H113" s="431">
        <v>0.08</v>
      </c>
      <c r="I113" s="388">
        <v>8</v>
      </c>
      <c r="J113" s="368">
        <f t="shared" si="7"/>
        <v>38.4</v>
      </c>
      <c r="K113" s="369">
        <v>0</v>
      </c>
      <c r="L113" s="369">
        <v>0</v>
      </c>
      <c r="M113" s="369">
        <v>1</v>
      </c>
      <c r="N113" s="369">
        <v>0</v>
      </c>
      <c r="O113" s="369">
        <v>0</v>
      </c>
      <c r="P113" s="369">
        <v>0</v>
      </c>
      <c r="Q113" s="369">
        <v>0</v>
      </c>
    </row>
    <row r="114" spans="2:17" ht="15" customHeight="1">
      <c r="B114" s="430">
        <f t="shared" si="10"/>
        <v>18</v>
      </c>
      <c r="C114" s="432" t="s">
        <v>2055</v>
      </c>
      <c r="D114" s="425" t="s">
        <v>2244</v>
      </c>
      <c r="E114" s="433" t="s">
        <v>2338</v>
      </c>
      <c r="F114" s="427" t="s">
        <v>2329</v>
      </c>
      <c r="G114" s="427" t="s">
        <v>2056</v>
      </c>
      <c r="H114" s="428">
        <v>0.59</v>
      </c>
      <c r="I114" s="429">
        <v>32</v>
      </c>
      <c r="J114" s="368">
        <f t="shared" si="7"/>
        <v>153.6</v>
      </c>
      <c r="K114" s="369">
        <v>0</v>
      </c>
      <c r="L114" s="369">
        <v>0</v>
      </c>
      <c r="M114" s="369">
        <v>0</v>
      </c>
      <c r="N114" s="369">
        <v>3</v>
      </c>
      <c r="O114" s="369">
        <v>0</v>
      </c>
      <c r="P114" s="369">
        <v>0</v>
      </c>
      <c r="Q114" s="369">
        <v>0</v>
      </c>
    </row>
    <row r="115" spans="2:17" ht="15" customHeight="1">
      <c r="B115" s="430">
        <f t="shared" si="10"/>
        <v>19</v>
      </c>
      <c r="C115" s="432" t="s">
        <v>2339</v>
      </c>
      <c r="D115" s="425" t="s">
        <v>2244</v>
      </c>
      <c r="E115" s="433" t="s">
        <v>2340</v>
      </c>
      <c r="F115" s="427" t="s">
        <v>2329</v>
      </c>
      <c r="G115" s="427" t="s">
        <v>2341</v>
      </c>
      <c r="H115" s="428">
        <v>0.98</v>
      </c>
      <c r="I115" s="429">
        <v>32</v>
      </c>
      <c r="J115" s="368">
        <f t="shared" si="7"/>
        <v>153.6</v>
      </c>
      <c r="K115" s="369">
        <v>0</v>
      </c>
      <c r="L115" s="369">
        <v>0</v>
      </c>
      <c r="M115" s="369">
        <v>0</v>
      </c>
      <c r="N115" s="369">
        <v>3</v>
      </c>
      <c r="O115" s="369">
        <v>0</v>
      </c>
      <c r="P115" s="369">
        <v>0</v>
      </c>
      <c r="Q115" s="369">
        <v>0</v>
      </c>
    </row>
    <row r="116" spans="2:17" ht="15" customHeight="1">
      <c r="B116" s="430">
        <f t="shared" si="10"/>
        <v>20</v>
      </c>
      <c r="C116" s="432" t="s">
        <v>2061</v>
      </c>
      <c r="D116" s="425" t="s">
        <v>2244</v>
      </c>
      <c r="E116" s="433" t="s">
        <v>2342</v>
      </c>
      <c r="F116" s="427" t="s">
        <v>2329</v>
      </c>
      <c r="G116" s="427" t="s">
        <v>2062</v>
      </c>
      <c r="H116" s="428">
        <v>0.4</v>
      </c>
      <c r="I116" s="429">
        <v>41</v>
      </c>
      <c r="J116" s="368">
        <f t="shared" si="7"/>
        <v>196.79999999999998</v>
      </c>
      <c r="K116" s="369">
        <v>0</v>
      </c>
      <c r="L116" s="369">
        <v>0</v>
      </c>
      <c r="M116" s="369">
        <v>4</v>
      </c>
      <c r="N116" s="369">
        <v>0</v>
      </c>
      <c r="O116" s="369">
        <v>0</v>
      </c>
      <c r="P116" s="369">
        <v>0</v>
      </c>
      <c r="Q116" s="369">
        <v>0</v>
      </c>
    </row>
    <row r="117" spans="2:17" ht="15" customHeight="1">
      <c r="B117" s="430">
        <f t="shared" si="10"/>
        <v>21</v>
      </c>
      <c r="C117" s="432" t="s">
        <v>2085</v>
      </c>
      <c r="D117" s="425" t="s">
        <v>2175</v>
      </c>
      <c r="E117" s="433" t="s">
        <v>2343</v>
      </c>
      <c r="F117" s="427" t="s">
        <v>2329</v>
      </c>
      <c r="G117" s="386" t="s">
        <v>2086</v>
      </c>
      <c r="H117" s="441">
        <v>0.12</v>
      </c>
      <c r="I117" s="442">
        <v>5</v>
      </c>
      <c r="J117" s="368">
        <f t="shared" si="7"/>
        <v>24</v>
      </c>
      <c r="K117" s="369">
        <v>0</v>
      </c>
      <c r="L117" s="369">
        <v>0</v>
      </c>
      <c r="M117" s="369">
        <v>2</v>
      </c>
      <c r="N117" s="369">
        <v>0</v>
      </c>
      <c r="O117" s="369">
        <v>0</v>
      </c>
      <c r="P117" s="369">
        <v>0</v>
      </c>
      <c r="Q117" s="369">
        <v>0</v>
      </c>
    </row>
    <row r="118" spans="2:17" ht="15" customHeight="1">
      <c r="B118" s="430">
        <f t="shared" si="10"/>
        <v>22</v>
      </c>
      <c r="C118" s="432" t="s">
        <v>2078</v>
      </c>
      <c r="D118" s="425" t="s">
        <v>2175</v>
      </c>
      <c r="E118" s="433" t="s">
        <v>2344</v>
      </c>
      <c r="F118" s="427" t="s">
        <v>2329</v>
      </c>
      <c r="G118" s="386" t="s">
        <v>2079</v>
      </c>
      <c r="H118" s="443" t="s">
        <v>2345</v>
      </c>
      <c r="I118" s="444">
        <v>45</v>
      </c>
      <c r="J118" s="368">
        <f t="shared" si="7"/>
        <v>216</v>
      </c>
      <c r="K118" s="369">
        <v>0</v>
      </c>
      <c r="L118" s="369">
        <v>0</v>
      </c>
      <c r="M118" s="369">
        <v>4</v>
      </c>
      <c r="N118" s="369">
        <v>1</v>
      </c>
      <c r="O118" s="369">
        <v>0</v>
      </c>
      <c r="P118" s="369">
        <v>0</v>
      </c>
      <c r="Q118" s="369">
        <v>0</v>
      </c>
    </row>
    <row r="119" spans="2:17" ht="15" customHeight="1">
      <c r="B119" s="430">
        <f t="shared" si="10"/>
        <v>23</v>
      </c>
      <c r="C119" s="432" t="s">
        <v>2088</v>
      </c>
      <c r="D119" s="425" t="s">
        <v>2175</v>
      </c>
      <c r="E119" s="433" t="s">
        <v>2346</v>
      </c>
      <c r="F119" s="427" t="s">
        <v>2347</v>
      </c>
      <c r="G119" s="386" t="s">
        <v>2089</v>
      </c>
      <c r="H119" s="443" t="s">
        <v>2348</v>
      </c>
      <c r="I119" s="444">
        <v>46</v>
      </c>
      <c r="J119" s="368">
        <f t="shared" si="7"/>
        <v>220.79999999999998</v>
      </c>
      <c r="K119" s="369">
        <v>0</v>
      </c>
      <c r="L119" s="369">
        <v>0</v>
      </c>
      <c r="M119" s="369">
        <v>1</v>
      </c>
      <c r="N119" s="369">
        <v>0</v>
      </c>
      <c r="O119" s="369">
        <v>0</v>
      </c>
      <c r="P119" s="369">
        <v>0</v>
      </c>
      <c r="Q119" s="369">
        <v>0</v>
      </c>
    </row>
    <row r="120" spans="2:17" ht="15" customHeight="1">
      <c r="B120" s="430">
        <f t="shared" si="10"/>
        <v>24</v>
      </c>
      <c r="C120" s="432" t="s">
        <v>2349</v>
      </c>
      <c r="D120" s="425" t="s">
        <v>2175</v>
      </c>
      <c r="E120" s="433" t="s">
        <v>2350</v>
      </c>
      <c r="F120" s="427" t="s">
        <v>2347</v>
      </c>
      <c r="G120" s="386" t="s">
        <v>2087</v>
      </c>
      <c r="H120" s="443" t="s">
        <v>2351</v>
      </c>
      <c r="I120" s="444">
        <v>13</v>
      </c>
      <c r="J120" s="368">
        <f t="shared" si="7"/>
        <v>62.4</v>
      </c>
      <c r="K120" s="369">
        <v>0</v>
      </c>
      <c r="L120" s="369">
        <v>0</v>
      </c>
      <c r="M120" s="369">
        <v>0</v>
      </c>
      <c r="N120" s="369">
        <v>2</v>
      </c>
      <c r="O120" s="369">
        <v>0</v>
      </c>
      <c r="P120" s="369">
        <v>0</v>
      </c>
      <c r="Q120" s="369">
        <v>0</v>
      </c>
    </row>
    <row r="121" spans="2:17" ht="15" customHeight="1">
      <c r="B121" s="430">
        <f t="shared" si="10"/>
        <v>25</v>
      </c>
      <c r="C121" s="432" t="s">
        <v>2063</v>
      </c>
      <c r="D121" s="425" t="s">
        <v>2175</v>
      </c>
      <c r="E121" s="433" t="s">
        <v>2352</v>
      </c>
      <c r="F121" s="427" t="s">
        <v>2347</v>
      </c>
      <c r="G121" s="386" t="s">
        <v>2064</v>
      </c>
      <c r="H121" s="445" t="s">
        <v>2353</v>
      </c>
      <c r="I121" s="446">
        <v>10</v>
      </c>
      <c r="J121" s="368">
        <f t="shared" si="7"/>
        <v>48</v>
      </c>
      <c r="K121" s="369">
        <v>0</v>
      </c>
      <c r="L121" s="369">
        <v>0</v>
      </c>
      <c r="M121" s="369">
        <v>1</v>
      </c>
      <c r="N121" s="369">
        <v>0</v>
      </c>
      <c r="O121" s="369">
        <v>0</v>
      </c>
      <c r="P121" s="369">
        <v>0</v>
      </c>
      <c r="Q121" s="369">
        <v>0</v>
      </c>
    </row>
    <row r="122" spans="2:17" ht="15" customHeight="1">
      <c r="B122" s="430">
        <f t="shared" si="10"/>
        <v>26</v>
      </c>
      <c r="C122" s="383" t="s">
        <v>2354</v>
      </c>
      <c r="D122" s="384" t="s">
        <v>2299</v>
      </c>
      <c r="E122" s="385" t="s">
        <v>2355</v>
      </c>
      <c r="F122" s="386" t="s">
        <v>2318</v>
      </c>
      <c r="G122" s="386" t="s">
        <v>2031</v>
      </c>
      <c r="H122" s="431">
        <v>0.44</v>
      </c>
      <c r="I122" s="388">
        <v>44</v>
      </c>
      <c r="J122" s="368">
        <f t="shared" si="7"/>
        <v>211.2</v>
      </c>
      <c r="K122" s="369">
        <v>0</v>
      </c>
      <c r="L122" s="369">
        <v>0</v>
      </c>
      <c r="M122" s="369">
        <v>3</v>
      </c>
      <c r="N122" s="369">
        <v>0</v>
      </c>
      <c r="O122" s="369">
        <v>0</v>
      </c>
      <c r="P122" s="369">
        <v>0</v>
      </c>
      <c r="Q122" s="369">
        <v>0</v>
      </c>
    </row>
    <row r="123" spans="2:17" ht="15" customHeight="1">
      <c r="B123" s="430">
        <f t="shared" si="10"/>
        <v>27</v>
      </c>
      <c r="C123" s="383" t="s">
        <v>1976</v>
      </c>
      <c r="D123" s="384" t="s">
        <v>2299</v>
      </c>
      <c r="E123" s="385" t="s">
        <v>2356</v>
      </c>
      <c r="F123" s="386" t="s">
        <v>2310</v>
      </c>
      <c r="G123" s="386" t="s">
        <v>1977</v>
      </c>
      <c r="H123" s="431">
        <v>0.16</v>
      </c>
      <c r="I123" s="388">
        <v>22</v>
      </c>
      <c r="J123" s="368">
        <f t="shared" si="7"/>
        <v>105.6</v>
      </c>
      <c r="K123" s="369">
        <v>0</v>
      </c>
      <c r="L123" s="369">
        <v>0</v>
      </c>
      <c r="M123" s="369">
        <v>2</v>
      </c>
      <c r="N123" s="369">
        <v>0</v>
      </c>
      <c r="O123" s="369">
        <v>0</v>
      </c>
      <c r="P123" s="369">
        <v>0</v>
      </c>
      <c r="Q123" s="369">
        <v>0</v>
      </c>
    </row>
    <row r="124" spans="2:17" ht="15" customHeight="1">
      <c r="B124" s="430">
        <f t="shared" si="10"/>
        <v>28</v>
      </c>
      <c r="C124" s="432" t="s">
        <v>2357</v>
      </c>
      <c r="D124" s="425" t="s">
        <v>2299</v>
      </c>
      <c r="E124" s="433" t="s">
        <v>2358</v>
      </c>
      <c r="F124" s="427" t="s">
        <v>2329</v>
      </c>
      <c r="G124" s="427" t="s">
        <v>2090</v>
      </c>
      <c r="H124" s="428">
        <v>0.06</v>
      </c>
      <c r="I124" s="429">
        <v>6</v>
      </c>
      <c r="J124" s="368">
        <f t="shared" si="7"/>
        <v>28.799999999999997</v>
      </c>
      <c r="K124" s="369">
        <v>0</v>
      </c>
      <c r="L124" s="369">
        <v>0</v>
      </c>
      <c r="M124" s="369">
        <v>2</v>
      </c>
      <c r="N124" s="369">
        <v>0</v>
      </c>
      <c r="O124" s="369">
        <v>0</v>
      </c>
      <c r="P124" s="369">
        <v>0</v>
      </c>
      <c r="Q124" s="369">
        <v>0</v>
      </c>
    </row>
    <row r="125" spans="2:17" ht="15" customHeight="1">
      <c r="B125" s="430">
        <f t="shared" si="10"/>
        <v>29</v>
      </c>
      <c r="C125" s="383" t="s">
        <v>2359</v>
      </c>
      <c r="D125" s="410" t="s">
        <v>2360</v>
      </c>
      <c r="E125" s="421" t="s">
        <v>2361</v>
      </c>
      <c r="F125" s="386" t="s">
        <v>2362</v>
      </c>
      <c r="G125" s="386" t="s">
        <v>2048</v>
      </c>
      <c r="H125" s="431">
        <v>0.79</v>
      </c>
      <c r="I125" s="392">
        <v>86</v>
      </c>
      <c r="J125" s="368">
        <f t="shared" si="7"/>
        <v>412.8</v>
      </c>
      <c r="K125" s="369">
        <v>0</v>
      </c>
      <c r="L125" s="369">
        <v>4</v>
      </c>
      <c r="M125" s="369">
        <v>0</v>
      </c>
      <c r="N125" s="369">
        <v>0</v>
      </c>
      <c r="O125" s="369">
        <v>0</v>
      </c>
      <c r="P125" s="369">
        <v>0</v>
      </c>
      <c r="Q125" s="369">
        <v>0</v>
      </c>
    </row>
    <row r="126" spans="2:17" ht="15" customHeight="1">
      <c r="B126" s="430">
        <f t="shared" si="10"/>
        <v>30</v>
      </c>
      <c r="C126" s="383" t="s">
        <v>2098</v>
      </c>
      <c r="D126" s="410" t="s">
        <v>2360</v>
      </c>
      <c r="E126" s="421" t="s">
        <v>2363</v>
      </c>
      <c r="F126" s="386" t="s">
        <v>2337</v>
      </c>
      <c r="G126" s="386" t="s">
        <v>2099</v>
      </c>
      <c r="H126" s="431">
        <v>0.39</v>
      </c>
      <c r="I126" s="392">
        <v>23</v>
      </c>
      <c r="J126" s="368">
        <f t="shared" si="7"/>
        <v>110.39999999999999</v>
      </c>
      <c r="K126" s="369">
        <v>0</v>
      </c>
      <c r="L126" s="369">
        <v>1</v>
      </c>
      <c r="M126" s="369">
        <v>1</v>
      </c>
      <c r="N126" s="369">
        <v>0</v>
      </c>
      <c r="O126" s="369">
        <v>0</v>
      </c>
      <c r="P126" s="369">
        <v>0</v>
      </c>
      <c r="Q126" s="369">
        <v>0</v>
      </c>
    </row>
    <row r="127" spans="2:17" s="359" customFormat="1" ht="15" customHeight="1">
      <c r="B127" s="393">
        <v>30</v>
      </c>
      <c r="C127" s="402" t="s">
        <v>2364</v>
      </c>
      <c r="D127" s="395"/>
      <c r="E127" s="396"/>
      <c r="F127" s="396"/>
      <c r="G127" s="396"/>
      <c r="H127" s="397">
        <f>SUM(H97:H126)</f>
        <v>29.669999999999998</v>
      </c>
      <c r="I127" s="403">
        <f>SUM(I97:I126)</f>
        <v>2774</v>
      </c>
      <c r="J127" s="381">
        <f t="shared" si="7"/>
        <v>13315.199999999999</v>
      </c>
      <c r="K127" s="381">
        <f>SUM(K97:K126)</f>
        <v>2</v>
      </c>
      <c r="L127" s="381">
        <f t="shared" ref="L127:Q127" si="11">SUM(L97:L126)</f>
        <v>13</v>
      </c>
      <c r="M127" s="381">
        <f t="shared" si="11"/>
        <v>136</v>
      </c>
      <c r="N127" s="381">
        <f t="shared" si="11"/>
        <v>9</v>
      </c>
      <c r="O127" s="381">
        <f t="shared" si="11"/>
        <v>0</v>
      </c>
      <c r="P127" s="381">
        <f t="shared" si="11"/>
        <v>0</v>
      </c>
      <c r="Q127" s="381">
        <f t="shared" si="11"/>
        <v>0</v>
      </c>
    </row>
    <row r="128" spans="2:17" ht="15" customHeight="1">
      <c r="B128" s="382">
        <v>1</v>
      </c>
      <c r="C128" s="447" t="s">
        <v>1943</v>
      </c>
      <c r="D128" s="391" t="s">
        <v>2128</v>
      </c>
      <c r="E128" s="385" t="s">
        <v>2365</v>
      </c>
      <c r="F128" s="386" t="s">
        <v>2366</v>
      </c>
      <c r="G128" s="386" t="s">
        <v>2095</v>
      </c>
      <c r="H128" s="387">
        <v>0.77</v>
      </c>
      <c r="I128" s="448">
        <v>44</v>
      </c>
      <c r="J128" s="368">
        <f t="shared" si="7"/>
        <v>211.2</v>
      </c>
      <c r="K128" s="369">
        <v>0</v>
      </c>
      <c r="L128" s="369">
        <v>0</v>
      </c>
      <c r="M128" s="369">
        <v>5</v>
      </c>
      <c r="N128" s="369">
        <v>2</v>
      </c>
      <c r="O128" s="369">
        <v>0</v>
      </c>
      <c r="P128" s="369">
        <v>0</v>
      </c>
      <c r="Q128" s="369">
        <v>0</v>
      </c>
    </row>
    <row r="129" spans="2:17" ht="15" customHeight="1">
      <c r="B129" s="382">
        <v>2</v>
      </c>
      <c r="C129" s="449" t="s">
        <v>1944</v>
      </c>
      <c r="D129" s="384" t="s">
        <v>903</v>
      </c>
      <c r="E129" s="386">
        <v>1827</v>
      </c>
      <c r="F129" s="386" t="s">
        <v>2367</v>
      </c>
      <c r="G129" s="386" t="s">
        <v>2058</v>
      </c>
      <c r="H129" s="387">
        <v>0.19</v>
      </c>
      <c r="I129" s="448">
        <v>14</v>
      </c>
      <c r="J129" s="368">
        <f t="shared" si="7"/>
        <v>67.2</v>
      </c>
      <c r="K129" s="369">
        <v>0</v>
      </c>
      <c r="L129" s="369">
        <v>0</v>
      </c>
      <c r="M129" s="369">
        <v>4</v>
      </c>
      <c r="N129" s="369">
        <v>0</v>
      </c>
      <c r="O129" s="369">
        <v>0</v>
      </c>
      <c r="P129" s="369">
        <v>0</v>
      </c>
      <c r="Q129" s="369">
        <v>0</v>
      </c>
    </row>
    <row r="130" spans="2:17" ht="15" customHeight="1">
      <c r="B130" s="382">
        <v>3</v>
      </c>
      <c r="C130" s="449" t="s">
        <v>2101</v>
      </c>
      <c r="D130" s="384" t="s">
        <v>2160</v>
      </c>
      <c r="E130" s="386">
        <v>1875</v>
      </c>
      <c r="F130" s="386" t="s">
        <v>2368</v>
      </c>
      <c r="G130" s="386" t="s">
        <v>2102</v>
      </c>
      <c r="H130" s="387">
        <v>0.19</v>
      </c>
      <c r="I130" s="448">
        <v>31</v>
      </c>
      <c r="J130" s="368">
        <f t="shared" si="7"/>
        <v>148.79999999999998</v>
      </c>
      <c r="K130" s="369">
        <v>0</v>
      </c>
      <c r="L130" s="369">
        <v>0</v>
      </c>
      <c r="M130" s="369">
        <v>1</v>
      </c>
      <c r="N130" s="369">
        <v>0</v>
      </c>
      <c r="O130" s="369">
        <v>0</v>
      </c>
      <c r="P130" s="369">
        <v>0</v>
      </c>
      <c r="Q130" s="369">
        <v>0</v>
      </c>
    </row>
    <row r="131" spans="2:17" ht="15" customHeight="1">
      <c r="B131" s="382">
        <v>4</v>
      </c>
      <c r="C131" s="449" t="s">
        <v>2369</v>
      </c>
      <c r="D131" s="384" t="s">
        <v>2160</v>
      </c>
      <c r="E131" s="386">
        <v>1876</v>
      </c>
      <c r="F131" s="386" t="s">
        <v>2368</v>
      </c>
      <c r="G131" s="386" t="s">
        <v>2092</v>
      </c>
      <c r="H131" s="387">
        <v>0.59</v>
      </c>
      <c r="I131" s="448">
        <v>68</v>
      </c>
      <c r="J131" s="368">
        <f t="shared" si="7"/>
        <v>326.39999999999998</v>
      </c>
      <c r="K131" s="369">
        <v>0</v>
      </c>
      <c r="L131" s="369">
        <v>0</v>
      </c>
      <c r="M131" s="369">
        <v>1</v>
      </c>
      <c r="N131" s="369">
        <v>0</v>
      </c>
      <c r="O131" s="369">
        <v>0</v>
      </c>
      <c r="P131" s="369">
        <v>0</v>
      </c>
      <c r="Q131" s="369">
        <v>0</v>
      </c>
    </row>
    <row r="132" spans="2:17" ht="15" customHeight="1">
      <c r="B132" s="382">
        <v>5</v>
      </c>
      <c r="C132" s="449" t="s">
        <v>2370</v>
      </c>
      <c r="D132" s="384" t="s">
        <v>2170</v>
      </c>
      <c r="E132" s="386">
        <v>1874</v>
      </c>
      <c r="F132" s="386" t="s">
        <v>2368</v>
      </c>
      <c r="G132" s="386" t="s">
        <v>2071</v>
      </c>
      <c r="H132" s="387">
        <v>0.62</v>
      </c>
      <c r="I132" s="399">
        <v>28</v>
      </c>
      <c r="J132" s="368">
        <f t="shared" si="7"/>
        <v>134.4</v>
      </c>
      <c r="K132" s="369">
        <v>0</v>
      </c>
      <c r="L132" s="369">
        <v>0</v>
      </c>
      <c r="M132" s="369">
        <v>0</v>
      </c>
      <c r="N132" s="369">
        <v>3</v>
      </c>
      <c r="O132" s="369">
        <v>0</v>
      </c>
      <c r="P132" s="369">
        <v>0</v>
      </c>
      <c r="Q132" s="369">
        <v>0</v>
      </c>
    </row>
    <row r="133" spans="2:17" ht="15" customHeight="1">
      <c r="B133" s="382">
        <v>6</v>
      </c>
      <c r="C133" s="449" t="s">
        <v>624</v>
      </c>
      <c r="D133" s="384" t="s">
        <v>2244</v>
      </c>
      <c r="E133" s="386">
        <v>1877</v>
      </c>
      <c r="F133" s="386" t="s">
        <v>2368</v>
      </c>
      <c r="G133" s="386" t="s">
        <v>1958</v>
      </c>
      <c r="H133" s="387">
        <v>1.17</v>
      </c>
      <c r="I133" s="399">
        <v>130</v>
      </c>
      <c r="J133" s="368">
        <f t="shared" si="7"/>
        <v>624</v>
      </c>
      <c r="K133" s="369">
        <v>0</v>
      </c>
      <c r="L133" s="369">
        <v>0</v>
      </c>
      <c r="M133" s="369">
        <v>6</v>
      </c>
      <c r="N133" s="369">
        <v>0</v>
      </c>
      <c r="O133" s="369">
        <v>0</v>
      </c>
      <c r="P133" s="369">
        <v>0</v>
      </c>
      <c r="Q133" s="369">
        <v>0</v>
      </c>
    </row>
    <row r="134" spans="2:17" s="359" customFormat="1" ht="15" customHeight="1">
      <c r="B134" s="393">
        <v>6</v>
      </c>
      <c r="C134" s="402" t="s">
        <v>2371</v>
      </c>
      <c r="D134" s="395"/>
      <c r="E134" s="396"/>
      <c r="F134" s="396"/>
      <c r="G134" s="396"/>
      <c r="H134" s="397">
        <f>SUM(H128:H133)</f>
        <v>3.53</v>
      </c>
      <c r="I134" s="403">
        <f>SUM(I128:I133)</f>
        <v>315</v>
      </c>
      <c r="J134" s="381">
        <f t="shared" si="7"/>
        <v>1512</v>
      </c>
      <c r="K134" s="381">
        <f>SUM(K128:K133)</f>
        <v>0</v>
      </c>
      <c r="L134" s="381">
        <f t="shared" ref="L134:Q134" si="12">SUM(L128:L133)</f>
        <v>0</v>
      </c>
      <c r="M134" s="381">
        <f t="shared" si="12"/>
        <v>17</v>
      </c>
      <c r="N134" s="381">
        <f t="shared" si="12"/>
        <v>5</v>
      </c>
      <c r="O134" s="381">
        <f t="shared" si="12"/>
        <v>0</v>
      </c>
      <c r="P134" s="381">
        <f t="shared" si="12"/>
        <v>0</v>
      </c>
      <c r="Q134" s="381">
        <f t="shared" si="12"/>
        <v>0</v>
      </c>
    </row>
    <row r="135" spans="2:17" ht="15" customHeight="1">
      <c r="B135" s="382">
        <v>1</v>
      </c>
      <c r="C135" s="450" t="s">
        <v>627</v>
      </c>
      <c r="D135" s="384" t="s">
        <v>2237</v>
      </c>
      <c r="E135" s="451" t="s">
        <v>2372</v>
      </c>
      <c r="F135" s="452" t="s">
        <v>2373</v>
      </c>
      <c r="G135" s="452" t="s">
        <v>2006</v>
      </c>
      <c r="H135" s="453">
        <v>0.04</v>
      </c>
      <c r="I135" s="454">
        <v>8</v>
      </c>
      <c r="J135" s="368">
        <f t="shared" si="7"/>
        <v>38.4</v>
      </c>
      <c r="K135" s="369">
        <v>0</v>
      </c>
      <c r="L135" s="369">
        <v>0</v>
      </c>
      <c r="M135" s="369">
        <v>0</v>
      </c>
      <c r="N135" s="369">
        <v>1</v>
      </c>
      <c r="O135" s="369">
        <v>0</v>
      </c>
      <c r="P135" s="369">
        <v>0</v>
      </c>
      <c r="Q135" s="369">
        <v>0</v>
      </c>
    </row>
    <row r="136" spans="2:17" ht="15" customHeight="1">
      <c r="B136" s="382">
        <v>2</v>
      </c>
      <c r="C136" s="455" t="s">
        <v>629</v>
      </c>
      <c r="D136" s="384" t="s">
        <v>903</v>
      </c>
      <c r="E136" s="456" t="s">
        <v>2374</v>
      </c>
      <c r="F136" s="457" t="s">
        <v>2375</v>
      </c>
      <c r="G136" s="457" t="s">
        <v>2376</v>
      </c>
      <c r="H136" s="458">
        <v>0.62</v>
      </c>
      <c r="I136" s="459">
        <v>87</v>
      </c>
      <c r="J136" s="368">
        <f t="shared" ref="J136:J177" si="13">SUM(I136*4.8)</f>
        <v>417.59999999999997</v>
      </c>
      <c r="K136" s="369">
        <v>0</v>
      </c>
      <c r="L136" s="369">
        <v>0</v>
      </c>
      <c r="M136" s="369">
        <v>2</v>
      </c>
      <c r="N136" s="369">
        <v>0</v>
      </c>
      <c r="O136" s="369">
        <v>0</v>
      </c>
      <c r="P136" s="369">
        <v>0</v>
      </c>
      <c r="Q136" s="369">
        <v>0</v>
      </c>
    </row>
    <row r="137" spans="2:17" ht="15" customHeight="1">
      <c r="B137" s="382">
        <v>3</v>
      </c>
      <c r="C137" s="455" t="s">
        <v>2080</v>
      </c>
      <c r="D137" s="384" t="s">
        <v>2175</v>
      </c>
      <c r="E137" s="456" t="s">
        <v>2377</v>
      </c>
      <c r="F137" s="457" t="s">
        <v>2378</v>
      </c>
      <c r="G137" s="457" t="s">
        <v>2081</v>
      </c>
      <c r="H137" s="458">
        <v>0.05</v>
      </c>
      <c r="I137" s="459">
        <v>6</v>
      </c>
      <c r="J137" s="368">
        <f t="shared" si="13"/>
        <v>28.799999999999997</v>
      </c>
      <c r="K137" s="369">
        <v>0</v>
      </c>
      <c r="L137" s="369">
        <v>0</v>
      </c>
      <c r="M137" s="369">
        <v>0</v>
      </c>
      <c r="N137" s="369">
        <v>0</v>
      </c>
      <c r="O137" s="369">
        <v>0</v>
      </c>
      <c r="P137" s="369">
        <v>0</v>
      </c>
      <c r="Q137" s="369">
        <v>0</v>
      </c>
    </row>
    <row r="138" spans="2:17" ht="15" customHeight="1">
      <c r="B138" s="382">
        <v>4</v>
      </c>
      <c r="C138" s="460" t="s">
        <v>626</v>
      </c>
      <c r="D138" s="384" t="s">
        <v>2175</v>
      </c>
      <c r="E138" s="456" t="s">
        <v>2379</v>
      </c>
      <c r="F138" s="457" t="s">
        <v>2380</v>
      </c>
      <c r="G138" s="457" t="s">
        <v>2381</v>
      </c>
      <c r="H138" s="458">
        <v>0.37</v>
      </c>
      <c r="I138" s="461">
        <v>12</v>
      </c>
      <c r="J138" s="368">
        <f t="shared" si="13"/>
        <v>57.599999999999994</v>
      </c>
      <c r="K138" s="369">
        <v>0</v>
      </c>
      <c r="L138" s="369">
        <v>0</v>
      </c>
      <c r="M138" s="369">
        <v>1</v>
      </c>
      <c r="N138" s="369">
        <v>0</v>
      </c>
      <c r="O138" s="369">
        <v>0</v>
      </c>
      <c r="P138" s="369">
        <v>0</v>
      </c>
      <c r="Q138" s="369">
        <v>0</v>
      </c>
    </row>
    <row r="139" spans="2:17" s="359" customFormat="1" ht="15" customHeight="1">
      <c r="B139" s="393">
        <v>4</v>
      </c>
      <c r="C139" s="462" t="s">
        <v>2382</v>
      </c>
      <c r="D139" s="463"/>
      <c r="E139" s="462"/>
      <c r="F139" s="462"/>
      <c r="G139" s="464"/>
      <c r="H139" s="464">
        <f>SUM(H135:H138)</f>
        <v>1.08</v>
      </c>
      <c r="I139" s="465">
        <f>SUM(I135:I138)</f>
        <v>113</v>
      </c>
      <c r="J139" s="381">
        <f t="shared" si="13"/>
        <v>542.4</v>
      </c>
      <c r="K139" s="381">
        <f>SUM(K135:K138)</f>
        <v>0</v>
      </c>
      <c r="L139" s="381">
        <f t="shared" ref="L139:Q139" si="14">SUM(L135:L138)</f>
        <v>0</v>
      </c>
      <c r="M139" s="381">
        <f t="shared" si="14"/>
        <v>3</v>
      </c>
      <c r="N139" s="381">
        <f t="shared" si="14"/>
        <v>1</v>
      </c>
      <c r="O139" s="381">
        <f t="shared" si="14"/>
        <v>0</v>
      </c>
      <c r="P139" s="381">
        <f t="shared" si="14"/>
        <v>0</v>
      </c>
      <c r="Q139" s="381">
        <f t="shared" si="14"/>
        <v>0</v>
      </c>
    </row>
    <row r="140" spans="2:17" ht="15" customHeight="1">
      <c r="B140" s="382">
        <v>1</v>
      </c>
      <c r="C140" s="449" t="s">
        <v>1936</v>
      </c>
      <c r="D140" s="384" t="s">
        <v>2128</v>
      </c>
      <c r="E140" s="385" t="s">
        <v>2383</v>
      </c>
      <c r="F140" s="386" t="s">
        <v>2384</v>
      </c>
      <c r="G140" s="431" t="s">
        <v>1937</v>
      </c>
      <c r="H140" s="431" t="s">
        <v>2385</v>
      </c>
      <c r="I140" s="388">
        <v>50</v>
      </c>
      <c r="J140" s="368">
        <f t="shared" si="13"/>
        <v>240</v>
      </c>
      <c r="K140" s="369">
        <v>0</v>
      </c>
      <c r="L140" s="369">
        <v>5</v>
      </c>
      <c r="M140" s="369">
        <v>0</v>
      </c>
      <c r="N140" s="369">
        <v>0</v>
      </c>
      <c r="O140" s="369">
        <v>0</v>
      </c>
      <c r="P140" s="369">
        <v>0</v>
      </c>
      <c r="Q140" s="369">
        <v>0</v>
      </c>
    </row>
    <row r="141" spans="2:17" ht="15" customHeight="1">
      <c r="B141" s="382">
        <f>SUM(B140+1)</f>
        <v>2</v>
      </c>
      <c r="C141" s="449" t="s">
        <v>1933</v>
      </c>
      <c r="D141" s="384" t="s">
        <v>2132</v>
      </c>
      <c r="E141" s="385" t="s">
        <v>2301</v>
      </c>
      <c r="F141" s="386" t="s">
        <v>2386</v>
      </c>
      <c r="G141" s="431" t="s">
        <v>1934</v>
      </c>
      <c r="H141" s="431">
        <v>2.81</v>
      </c>
      <c r="I141" s="388">
        <v>184</v>
      </c>
      <c r="J141" s="368">
        <f t="shared" si="13"/>
        <v>883.19999999999993</v>
      </c>
      <c r="K141" s="369">
        <v>0</v>
      </c>
      <c r="L141" s="369">
        <v>9</v>
      </c>
      <c r="M141" s="369">
        <v>0</v>
      </c>
      <c r="N141" s="369">
        <v>0</v>
      </c>
      <c r="O141" s="369">
        <v>0</v>
      </c>
      <c r="P141" s="369">
        <v>0</v>
      </c>
      <c r="Q141" s="369">
        <v>0</v>
      </c>
    </row>
    <row r="142" spans="2:17" ht="15" customHeight="1">
      <c r="B142" s="382">
        <f t="shared" ref="B142:B146" si="15">SUM(B141+1)</f>
        <v>3</v>
      </c>
      <c r="C142" s="449" t="s">
        <v>631</v>
      </c>
      <c r="D142" s="384" t="s">
        <v>903</v>
      </c>
      <c r="E142" s="385" t="s">
        <v>2387</v>
      </c>
      <c r="F142" s="386" t="s">
        <v>2388</v>
      </c>
      <c r="G142" s="386" t="s">
        <v>1927</v>
      </c>
      <c r="H142" s="431">
        <v>1.97</v>
      </c>
      <c r="I142" s="400">
        <v>247</v>
      </c>
      <c r="J142" s="368">
        <f t="shared" si="13"/>
        <v>1185.5999999999999</v>
      </c>
      <c r="K142" s="369">
        <v>0</v>
      </c>
      <c r="L142" s="369">
        <v>0</v>
      </c>
      <c r="M142" s="369">
        <v>4</v>
      </c>
      <c r="N142" s="369">
        <v>0</v>
      </c>
      <c r="O142" s="369">
        <v>0</v>
      </c>
      <c r="P142" s="369">
        <v>0</v>
      </c>
      <c r="Q142" s="369">
        <v>0</v>
      </c>
    </row>
    <row r="143" spans="2:17" ht="15" customHeight="1">
      <c r="B143" s="382">
        <f t="shared" si="15"/>
        <v>4</v>
      </c>
      <c r="C143" s="466" t="s">
        <v>632</v>
      </c>
      <c r="D143" s="384" t="s">
        <v>2244</v>
      </c>
      <c r="E143" s="385" t="s">
        <v>2389</v>
      </c>
      <c r="F143" s="386" t="s">
        <v>2390</v>
      </c>
      <c r="G143" s="386" t="s">
        <v>2097</v>
      </c>
      <c r="H143" s="431">
        <v>0.19</v>
      </c>
      <c r="I143" s="388">
        <v>50</v>
      </c>
      <c r="J143" s="368">
        <f t="shared" si="13"/>
        <v>240</v>
      </c>
      <c r="K143" s="369">
        <v>1</v>
      </c>
      <c r="L143" s="369">
        <v>0</v>
      </c>
      <c r="M143" s="369">
        <v>1</v>
      </c>
      <c r="N143" s="369">
        <v>0</v>
      </c>
      <c r="O143" s="369">
        <v>0</v>
      </c>
      <c r="P143" s="369">
        <v>0</v>
      </c>
      <c r="Q143" s="369">
        <v>0</v>
      </c>
    </row>
    <row r="144" spans="2:17" ht="15" customHeight="1">
      <c r="B144" s="382">
        <f t="shared" si="15"/>
        <v>5</v>
      </c>
      <c r="C144" s="466" t="s">
        <v>2391</v>
      </c>
      <c r="D144" s="384" t="s">
        <v>2244</v>
      </c>
      <c r="E144" s="385" t="s">
        <v>2392</v>
      </c>
      <c r="F144" s="386" t="s">
        <v>2393</v>
      </c>
      <c r="G144" s="386" t="s">
        <v>2394</v>
      </c>
      <c r="H144" s="431">
        <v>0.25</v>
      </c>
      <c r="I144" s="388">
        <v>29</v>
      </c>
      <c r="J144" s="368">
        <f t="shared" si="13"/>
        <v>139.19999999999999</v>
      </c>
      <c r="K144" s="369">
        <v>0</v>
      </c>
      <c r="L144" s="369">
        <v>0</v>
      </c>
      <c r="M144" s="369">
        <v>2</v>
      </c>
      <c r="N144" s="369">
        <v>0</v>
      </c>
      <c r="O144" s="369">
        <v>0</v>
      </c>
      <c r="P144" s="369">
        <v>0</v>
      </c>
      <c r="Q144" s="369">
        <v>0</v>
      </c>
    </row>
    <row r="145" spans="2:17" ht="15" customHeight="1">
      <c r="B145" s="382">
        <f t="shared" si="15"/>
        <v>6</v>
      </c>
      <c r="C145" s="466" t="s">
        <v>630</v>
      </c>
      <c r="D145" s="391" t="s">
        <v>2395</v>
      </c>
      <c r="E145" s="385" t="s">
        <v>2396</v>
      </c>
      <c r="F145" s="386" t="s">
        <v>2397</v>
      </c>
      <c r="G145" s="386" t="s">
        <v>2075</v>
      </c>
      <c r="H145" s="431">
        <v>0.1137</v>
      </c>
      <c r="I145" s="392">
        <v>10</v>
      </c>
      <c r="J145" s="368">
        <f t="shared" si="13"/>
        <v>48</v>
      </c>
      <c r="K145" s="369">
        <v>0</v>
      </c>
      <c r="L145" s="369">
        <v>0</v>
      </c>
      <c r="M145" s="369">
        <v>0</v>
      </c>
      <c r="N145" s="369">
        <v>0</v>
      </c>
      <c r="O145" s="369">
        <v>0</v>
      </c>
      <c r="P145" s="369">
        <v>1</v>
      </c>
      <c r="Q145" s="369">
        <v>0</v>
      </c>
    </row>
    <row r="146" spans="2:17" ht="15" customHeight="1">
      <c r="B146" s="382">
        <f t="shared" si="15"/>
        <v>7</v>
      </c>
      <c r="C146" s="466" t="s">
        <v>634</v>
      </c>
      <c r="D146" s="447" t="s">
        <v>2175</v>
      </c>
      <c r="E146" s="385" t="s">
        <v>2398</v>
      </c>
      <c r="F146" s="386" t="s">
        <v>2390</v>
      </c>
      <c r="G146" s="386" t="s">
        <v>2100</v>
      </c>
      <c r="H146" s="431">
        <v>0.15</v>
      </c>
      <c r="I146" s="392">
        <v>9</v>
      </c>
      <c r="J146" s="368">
        <f t="shared" si="13"/>
        <v>43.199999999999996</v>
      </c>
      <c r="K146" s="369">
        <v>0</v>
      </c>
      <c r="L146" s="369">
        <v>0</v>
      </c>
      <c r="M146" s="369">
        <v>1</v>
      </c>
      <c r="N146" s="369">
        <v>0</v>
      </c>
      <c r="O146" s="369">
        <v>0</v>
      </c>
      <c r="P146" s="369">
        <v>0</v>
      </c>
      <c r="Q146" s="369">
        <v>0</v>
      </c>
    </row>
    <row r="147" spans="2:17" s="359" customFormat="1" ht="15" customHeight="1">
      <c r="B147" s="467">
        <v>7</v>
      </c>
      <c r="C147" s="468" t="s">
        <v>2399</v>
      </c>
      <c r="D147" s="402"/>
      <c r="E147" s="469"/>
      <c r="F147" s="396"/>
      <c r="G147" s="396"/>
      <c r="H147" s="470">
        <f>SUM(H140:H146)</f>
        <v>5.4837000000000007</v>
      </c>
      <c r="I147" s="471">
        <f>SUM(I140:I146)</f>
        <v>579</v>
      </c>
      <c r="J147" s="381">
        <f t="shared" si="13"/>
        <v>2779.2</v>
      </c>
      <c r="K147" s="381">
        <f>SUM(K140:K146)</f>
        <v>1</v>
      </c>
      <c r="L147" s="381">
        <f t="shared" ref="L147:Q147" si="16">SUM(L140:L146)</f>
        <v>14</v>
      </c>
      <c r="M147" s="381">
        <f t="shared" si="16"/>
        <v>8</v>
      </c>
      <c r="N147" s="381">
        <f t="shared" si="16"/>
        <v>0</v>
      </c>
      <c r="O147" s="381">
        <f t="shared" si="16"/>
        <v>0</v>
      </c>
      <c r="P147" s="381">
        <f t="shared" si="16"/>
        <v>1</v>
      </c>
      <c r="Q147" s="381">
        <f t="shared" si="16"/>
        <v>0</v>
      </c>
    </row>
    <row r="148" spans="2:17" s="359" customFormat="1" ht="15" customHeight="1">
      <c r="B148" s="382">
        <v>1</v>
      </c>
      <c r="C148" s="472" t="s">
        <v>637</v>
      </c>
      <c r="D148" s="384" t="s">
        <v>2128</v>
      </c>
      <c r="E148" s="473">
        <v>2814</v>
      </c>
      <c r="F148" s="474">
        <v>45282</v>
      </c>
      <c r="G148" s="475" t="s">
        <v>2400</v>
      </c>
      <c r="H148" s="476">
        <f>71115.4/10000</f>
        <v>7.1115399999999998</v>
      </c>
      <c r="I148" s="477">
        <v>497</v>
      </c>
      <c r="J148" s="368">
        <f t="shared" si="13"/>
        <v>2385.6</v>
      </c>
      <c r="K148" s="369">
        <v>3</v>
      </c>
      <c r="L148" s="369">
        <v>40</v>
      </c>
      <c r="M148" s="369">
        <v>1</v>
      </c>
      <c r="N148" s="369">
        <v>0</v>
      </c>
      <c r="O148" s="369">
        <v>0</v>
      </c>
      <c r="P148" s="369">
        <v>0</v>
      </c>
      <c r="Q148" s="369">
        <v>0</v>
      </c>
    </row>
    <row r="149" spans="2:17" s="359" customFormat="1" ht="15" customHeight="1">
      <c r="B149" s="382">
        <f>SUM(B148+1)</f>
        <v>2</v>
      </c>
      <c r="C149" s="472" t="s">
        <v>638</v>
      </c>
      <c r="D149" s="384" t="s">
        <v>903</v>
      </c>
      <c r="E149" s="473">
        <v>2839</v>
      </c>
      <c r="F149" s="478">
        <v>45289</v>
      </c>
      <c r="G149" s="475" t="s">
        <v>2401</v>
      </c>
      <c r="H149" s="479">
        <f>2211.36/10000</f>
        <v>0.221136</v>
      </c>
      <c r="I149" s="480">
        <v>19</v>
      </c>
      <c r="J149" s="368">
        <f t="shared" si="13"/>
        <v>91.2</v>
      </c>
      <c r="K149" s="369">
        <v>0</v>
      </c>
      <c r="L149" s="369">
        <v>2</v>
      </c>
      <c r="M149" s="369">
        <v>0</v>
      </c>
      <c r="N149" s="369">
        <v>0</v>
      </c>
      <c r="O149" s="369">
        <v>0</v>
      </c>
      <c r="P149" s="369">
        <v>0</v>
      </c>
      <c r="Q149" s="369">
        <v>0</v>
      </c>
    </row>
    <row r="150" spans="2:17" ht="15" customHeight="1">
      <c r="B150" s="382">
        <f t="shared" ref="B150:B164" si="17">SUM(B149+1)</f>
        <v>3</v>
      </c>
      <c r="C150" s="472" t="s">
        <v>644</v>
      </c>
      <c r="D150" s="384" t="s">
        <v>2160</v>
      </c>
      <c r="E150" s="475">
        <v>822</v>
      </c>
      <c r="F150" s="481">
        <v>45036</v>
      </c>
      <c r="G150" s="475" t="s">
        <v>2402</v>
      </c>
      <c r="H150" s="479">
        <f>1950.47/10000</f>
        <v>0.195047</v>
      </c>
      <c r="I150" s="480">
        <v>27</v>
      </c>
      <c r="J150" s="368">
        <f t="shared" si="13"/>
        <v>129.6</v>
      </c>
      <c r="K150" s="369">
        <v>0</v>
      </c>
      <c r="L150" s="369">
        <v>0</v>
      </c>
      <c r="M150" s="369">
        <v>1</v>
      </c>
      <c r="N150" s="369">
        <v>0</v>
      </c>
      <c r="O150" s="369">
        <v>0</v>
      </c>
      <c r="P150" s="369">
        <v>0</v>
      </c>
      <c r="Q150" s="369">
        <v>0</v>
      </c>
    </row>
    <row r="151" spans="2:17" ht="15" customHeight="1">
      <c r="B151" s="382">
        <f t="shared" si="17"/>
        <v>4</v>
      </c>
      <c r="C151" s="472" t="s">
        <v>2403</v>
      </c>
      <c r="D151" s="384" t="s">
        <v>2160</v>
      </c>
      <c r="E151" s="475">
        <v>1215</v>
      </c>
      <c r="F151" s="481">
        <v>45079</v>
      </c>
      <c r="G151" s="475" t="s">
        <v>2404</v>
      </c>
      <c r="H151" s="479">
        <f>14682.53/10000</f>
        <v>1.468253</v>
      </c>
      <c r="I151" s="480">
        <v>142</v>
      </c>
      <c r="J151" s="368">
        <f t="shared" si="13"/>
        <v>681.6</v>
      </c>
      <c r="K151" s="369">
        <v>1</v>
      </c>
      <c r="L151" s="369">
        <v>0</v>
      </c>
      <c r="M151" s="369">
        <v>13</v>
      </c>
      <c r="N151" s="369">
        <v>0</v>
      </c>
      <c r="O151" s="369">
        <v>0</v>
      </c>
      <c r="P151" s="369">
        <v>0</v>
      </c>
      <c r="Q151" s="369">
        <v>0</v>
      </c>
    </row>
    <row r="152" spans="2:17" ht="15" customHeight="1">
      <c r="B152" s="382">
        <f t="shared" si="17"/>
        <v>5</v>
      </c>
      <c r="C152" s="472" t="s">
        <v>2405</v>
      </c>
      <c r="D152" s="384" t="s">
        <v>2160</v>
      </c>
      <c r="E152" s="475">
        <v>1650</v>
      </c>
      <c r="F152" s="481">
        <v>45132</v>
      </c>
      <c r="G152" s="475" t="s">
        <v>2406</v>
      </c>
      <c r="H152" s="479">
        <f>8284.43/10000</f>
        <v>0.82844300000000004</v>
      </c>
      <c r="I152" s="480">
        <v>97</v>
      </c>
      <c r="J152" s="368">
        <f t="shared" si="13"/>
        <v>465.59999999999997</v>
      </c>
      <c r="K152" s="369">
        <v>0</v>
      </c>
      <c r="L152" s="369">
        <v>0</v>
      </c>
      <c r="M152" s="369">
        <v>6</v>
      </c>
      <c r="N152" s="369">
        <v>0</v>
      </c>
      <c r="O152" s="369">
        <v>0</v>
      </c>
      <c r="P152" s="369">
        <v>0</v>
      </c>
      <c r="Q152" s="369">
        <v>0</v>
      </c>
    </row>
    <row r="153" spans="2:17" ht="15" customHeight="1">
      <c r="B153" s="382">
        <f t="shared" si="17"/>
        <v>6</v>
      </c>
      <c r="C153" s="472" t="s">
        <v>2407</v>
      </c>
      <c r="D153" s="384" t="s">
        <v>2160</v>
      </c>
      <c r="E153" s="475">
        <v>1711</v>
      </c>
      <c r="F153" s="481">
        <v>45138</v>
      </c>
      <c r="G153" s="475" t="s">
        <v>2408</v>
      </c>
      <c r="H153" s="479">
        <f>33874.12/10000</f>
        <v>3.3874120000000003</v>
      </c>
      <c r="I153" s="480">
        <v>228</v>
      </c>
      <c r="J153" s="368">
        <f t="shared" si="13"/>
        <v>1094.3999999999999</v>
      </c>
      <c r="K153" s="369">
        <v>0</v>
      </c>
      <c r="L153" s="369">
        <v>0</v>
      </c>
      <c r="M153" s="369">
        <v>5</v>
      </c>
      <c r="N153" s="369">
        <v>0</v>
      </c>
      <c r="O153" s="369">
        <v>0</v>
      </c>
      <c r="P153" s="369">
        <v>0</v>
      </c>
      <c r="Q153" s="369">
        <v>0</v>
      </c>
    </row>
    <row r="154" spans="2:17" ht="15" customHeight="1">
      <c r="B154" s="382">
        <f t="shared" si="17"/>
        <v>7</v>
      </c>
      <c r="C154" s="472" t="s">
        <v>643</v>
      </c>
      <c r="D154" s="384" t="s">
        <v>2160</v>
      </c>
      <c r="E154" s="475">
        <v>1976</v>
      </c>
      <c r="F154" s="482">
        <v>45177</v>
      </c>
      <c r="G154" s="475" t="s">
        <v>2082</v>
      </c>
      <c r="H154" s="479">
        <f>2637.97/10000</f>
        <v>0.263797</v>
      </c>
      <c r="I154" s="480">
        <v>26</v>
      </c>
      <c r="J154" s="368">
        <f t="shared" si="13"/>
        <v>124.8</v>
      </c>
      <c r="K154" s="369">
        <v>0</v>
      </c>
      <c r="L154" s="369">
        <v>0</v>
      </c>
      <c r="M154" s="369">
        <v>3</v>
      </c>
      <c r="N154" s="369">
        <v>0</v>
      </c>
      <c r="O154" s="369">
        <v>0</v>
      </c>
      <c r="P154" s="369">
        <v>0</v>
      </c>
      <c r="Q154" s="369">
        <v>0</v>
      </c>
    </row>
    <row r="155" spans="2:17" ht="15" customHeight="1">
      <c r="B155" s="382">
        <f t="shared" si="17"/>
        <v>8</v>
      </c>
      <c r="C155" s="472" t="s">
        <v>2409</v>
      </c>
      <c r="D155" s="384" t="s">
        <v>2237</v>
      </c>
      <c r="E155" s="475">
        <v>1384</v>
      </c>
      <c r="F155" s="481">
        <v>45097</v>
      </c>
      <c r="G155" s="475" t="s">
        <v>2410</v>
      </c>
      <c r="H155" s="479">
        <f>3474.59/10000</f>
        <v>0.34745900000000002</v>
      </c>
      <c r="I155" s="480">
        <v>15</v>
      </c>
      <c r="J155" s="368">
        <f t="shared" si="13"/>
        <v>72</v>
      </c>
      <c r="K155" s="369">
        <v>0</v>
      </c>
      <c r="L155" s="369">
        <v>0</v>
      </c>
      <c r="M155" s="369">
        <v>1</v>
      </c>
      <c r="N155" s="369">
        <v>0</v>
      </c>
      <c r="O155" s="369">
        <v>0</v>
      </c>
      <c r="P155" s="369">
        <v>0</v>
      </c>
      <c r="Q155" s="369">
        <v>0</v>
      </c>
    </row>
    <row r="156" spans="2:17" ht="15" customHeight="1">
      <c r="B156" s="382">
        <f t="shared" si="17"/>
        <v>9</v>
      </c>
      <c r="C156" s="472" t="s">
        <v>2411</v>
      </c>
      <c r="D156" s="384" t="s">
        <v>2237</v>
      </c>
      <c r="E156" s="475">
        <v>1994</v>
      </c>
      <c r="F156" s="482">
        <v>45180</v>
      </c>
      <c r="G156" s="475" t="s">
        <v>2105</v>
      </c>
      <c r="H156" s="479">
        <f>1939.04/10000</f>
        <v>0.19390399999999999</v>
      </c>
      <c r="I156" s="480">
        <v>23</v>
      </c>
      <c r="J156" s="368">
        <f t="shared" si="13"/>
        <v>110.39999999999999</v>
      </c>
      <c r="K156" s="369">
        <v>0</v>
      </c>
      <c r="L156" s="369">
        <v>0</v>
      </c>
      <c r="M156" s="369">
        <v>3</v>
      </c>
      <c r="N156" s="369">
        <v>0</v>
      </c>
      <c r="O156" s="369">
        <v>0</v>
      </c>
      <c r="P156" s="369">
        <v>0</v>
      </c>
      <c r="Q156" s="369">
        <v>0</v>
      </c>
    </row>
    <row r="157" spans="2:17" ht="15" customHeight="1">
      <c r="B157" s="382">
        <f t="shared" si="17"/>
        <v>10</v>
      </c>
      <c r="C157" s="472" t="s">
        <v>646</v>
      </c>
      <c r="D157" s="384" t="s">
        <v>2175</v>
      </c>
      <c r="E157" s="475">
        <v>1463</v>
      </c>
      <c r="F157" s="481">
        <v>45106</v>
      </c>
      <c r="G157" s="475" t="s">
        <v>2412</v>
      </c>
      <c r="H157" s="479">
        <f>2881.57/10000</f>
        <v>0.288157</v>
      </c>
      <c r="I157" s="480">
        <v>9</v>
      </c>
      <c r="J157" s="368">
        <f t="shared" si="13"/>
        <v>43.199999999999996</v>
      </c>
      <c r="K157" s="369">
        <v>0</v>
      </c>
      <c r="L157" s="369">
        <v>0</v>
      </c>
      <c r="M157" s="369">
        <v>3</v>
      </c>
      <c r="N157" s="369">
        <v>1</v>
      </c>
      <c r="O157" s="369">
        <v>0</v>
      </c>
      <c r="P157" s="369">
        <v>0</v>
      </c>
      <c r="Q157" s="369">
        <v>0</v>
      </c>
    </row>
    <row r="158" spans="2:17" ht="15" customHeight="1">
      <c r="B158" s="382">
        <f t="shared" si="17"/>
        <v>11</v>
      </c>
      <c r="C158" s="472" t="s">
        <v>652</v>
      </c>
      <c r="D158" s="384" t="s">
        <v>2175</v>
      </c>
      <c r="E158" s="475">
        <v>1779</v>
      </c>
      <c r="F158" s="481">
        <v>45153</v>
      </c>
      <c r="G158" s="475" t="s">
        <v>2413</v>
      </c>
      <c r="H158" s="479">
        <f>1519.66/10000</f>
        <v>0.15196600000000002</v>
      </c>
      <c r="I158" s="480">
        <v>6</v>
      </c>
      <c r="J158" s="368">
        <f t="shared" si="13"/>
        <v>28.799999999999997</v>
      </c>
      <c r="K158" s="369">
        <v>0</v>
      </c>
      <c r="L158" s="369">
        <v>0</v>
      </c>
      <c r="M158" s="369">
        <v>0</v>
      </c>
      <c r="N158" s="369">
        <v>2</v>
      </c>
      <c r="O158" s="369">
        <v>0</v>
      </c>
      <c r="P158" s="369">
        <v>0</v>
      </c>
      <c r="Q158" s="369">
        <v>0</v>
      </c>
    </row>
    <row r="159" spans="2:17" ht="15" customHeight="1">
      <c r="B159" s="382">
        <f t="shared" si="17"/>
        <v>12</v>
      </c>
      <c r="C159" s="472" t="s">
        <v>650</v>
      </c>
      <c r="D159" s="384" t="s">
        <v>2175</v>
      </c>
      <c r="E159" s="475">
        <v>1790</v>
      </c>
      <c r="F159" s="481">
        <v>45153</v>
      </c>
      <c r="G159" s="475" t="s">
        <v>2103</v>
      </c>
      <c r="H159" s="479">
        <f>2949.98/10000</f>
        <v>0.29499799999999998</v>
      </c>
      <c r="I159" s="480">
        <v>21</v>
      </c>
      <c r="J159" s="368">
        <f t="shared" si="13"/>
        <v>100.8</v>
      </c>
      <c r="K159" s="369">
        <v>0</v>
      </c>
      <c r="L159" s="369">
        <v>0</v>
      </c>
      <c r="M159" s="369">
        <v>1</v>
      </c>
      <c r="N159" s="369">
        <v>0</v>
      </c>
      <c r="O159" s="369">
        <v>0</v>
      </c>
      <c r="P159" s="369">
        <v>0</v>
      </c>
      <c r="Q159" s="369">
        <v>0</v>
      </c>
    </row>
    <row r="160" spans="2:17" ht="15" customHeight="1">
      <c r="B160" s="382">
        <f t="shared" si="17"/>
        <v>13</v>
      </c>
      <c r="C160" s="472" t="s">
        <v>651</v>
      </c>
      <c r="D160" s="384" t="s">
        <v>2175</v>
      </c>
      <c r="E160" s="475">
        <v>1875</v>
      </c>
      <c r="F160" s="481">
        <v>45167</v>
      </c>
      <c r="G160" s="475" t="s">
        <v>2104</v>
      </c>
      <c r="H160" s="479">
        <f>565.78/10000</f>
        <v>5.6577999999999996E-2</v>
      </c>
      <c r="I160" s="480">
        <v>5</v>
      </c>
      <c r="J160" s="368">
        <f t="shared" si="13"/>
        <v>24</v>
      </c>
      <c r="K160" s="369">
        <v>0</v>
      </c>
      <c r="L160" s="369">
        <v>0</v>
      </c>
      <c r="M160" s="369">
        <v>1</v>
      </c>
      <c r="N160" s="369">
        <v>0</v>
      </c>
      <c r="O160" s="369">
        <v>0</v>
      </c>
      <c r="P160" s="369">
        <v>0</v>
      </c>
      <c r="Q160" s="369">
        <v>0</v>
      </c>
    </row>
    <row r="161" spans="2:17" ht="15" customHeight="1">
      <c r="B161" s="382">
        <f t="shared" si="17"/>
        <v>14</v>
      </c>
      <c r="C161" s="472" t="s">
        <v>648</v>
      </c>
      <c r="D161" s="384" t="s">
        <v>2175</v>
      </c>
      <c r="E161" s="475">
        <v>2049</v>
      </c>
      <c r="F161" s="482">
        <v>45188</v>
      </c>
      <c r="G161" s="475" t="s">
        <v>2414</v>
      </c>
      <c r="H161" s="479">
        <f>879.89/10000</f>
        <v>8.7988999999999998E-2</v>
      </c>
      <c r="I161" s="480">
        <v>12</v>
      </c>
      <c r="J161" s="368">
        <f t="shared" si="13"/>
        <v>57.599999999999994</v>
      </c>
      <c r="K161" s="369">
        <v>0</v>
      </c>
      <c r="L161" s="369">
        <v>0</v>
      </c>
      <c r="M161" s="369">
        <v>1</v>
      </c>
      <c r="N161" s="369">
        <v>0</v>
      </c>
      <c r="O161" s="369">
        <v>0</v>
      </c>
      <c r="P161" s="369">
        <v>0</v>
      </c>
      <c r="Q161" s="369">
        <v>0</v>
      </c>
    </row>
    <row r="162" spans="2:17" ht="15" customHeight="1">
      <c r="B162" s="382">
        <f t="shared" si="17"/>
        <v>15</v>
      </c>
      <c r="C162" s="472" t="s">
        <v>649</v>
      </c>
      <c r="D162" s="384" t="s">
        <v>2175</v>
      </c>
      <c r="E162" s="475">
        <v>2115</v>
      </c>
      <c r="F162" s="482">
        <v>45195</v>
      </c>
      <c r="G162" s="475" t="s">
        <v>2106</v>
      </c>
      <c r="H162" s="476">
        <v>0.06</v>
      </c>
      <c r="I162" s="477">
        <v>6</v>
      </c>
      <c r="J162" s="368">
        <f t="shared" si="13"/>
        <v>28.799999999999997</v>
      </c>
      <c r="K162" s="369">
        <v>0</v>
      </c>
      <c r="L162" s="369">
        <v>0</v>
      </c>
      <c r="M162" s="369">
        <v>3</v>
      </c>
      <c r="N162" s="369">
        <v>0</v>
      </c>
      <c r="O162" s="369">
        <v>0</v>
      </c>
      <c r="P162" s="369">
        <v>0</v>
      </c>
      <c r="Q162" s="369">
        <v>0</v>
      </c>
    </row>
    <row r="163" spans="2:17" ht="15" customHeight="1">
      <c r="B163" s="382">
        <f t="shared" si="17"/>
        <v>16</v>
      </c>
      <c r="C163" s="472" t="s">
        <v>639</v>
      </c>
      <c r="D163" s="384" t="s">
        <v>2175</v>
      </c>
      <c r="E163" s="473">
        <v>2813</v>
      </c>
      <c r="F163" s="478">
        <v>45282</v>
      </c>
      <c r="G163" s="475" t="s">
        <v>2415</v>
      </c>
      <c r="H163" s="479">
        <f>14970.76/10000</f>
        <v>1.4970760000000001</v>
      </c>
      <c r="I163" s="480">
        <v>142</v>
      </c>
      <c r="J163" s="368">
        <f t="shared" si="13"/>
        <v>681.6</v>
      </c>
      <c r="K163" s="369">
        <v>1</v>
      </c>
      <c r="L163" s="369">
        <v>0</v>
      </c>
      <c r="M163" s="369">
        <v>5</v>
      </c>
      <c r="N163" s="369">
        <v>0</v>
      </c>
      <c r="O163" s="369">
        <v>0</v>
      </c>
      <c r="P163" s="369">
        <v>0</v>
      </c>
      <c r="Q163" s="369">
        <v>0</v>
      </c>
    </row>
    <row r="164" spans="2:17" ht="15" customHeight="1">
      <c r="B164" s="382">
        <f t="shared" si="17"/>
        <v>17</v>
      </c>
      <c r="C164" s="472" t="s">
        <v>2091</v>
      </c>
      <c r="D164" s="384" t="s">
        <v>2299</v>
      </c>
      <c r="E164" s="475">
        <v>937</v>
      </c>
      <c r="F164" s="481">
        <v>45048</v>
      </c>
      <c r="G164" s="475" t="s">
        <v>2416</v>
      </c>
      <c r="H164" s="479">
        <f>875.95/10000</f>
        <v>8.7595000000000006E-2</v>
      </c>
      <c r="I164" s="480">
        <v>8</v>
      </c>
      <c r="J164" s="368">
        <f t="shared" si="13"/>
        <v>38.4</v>
      </c>
      <c r="K164" s="369">
        <v>0</v>
      </c>
      <c r="L164" s="369">
        <v>0</v>
      </c>
      <c r="M164" s="369">
        <v>1</v>
      </c>
      <c r="N164" s="369">
        <v>0</v>
      </c>
      <c r="O164" s="369">
        <v>0</v>
      </c>
      <c r="P164" s="369">
        <v>0</v>
      </c>
      <c r="Q164" s="369">
        <v>0</v>
      </c>
    </row>
    <row r="165" spans="2:17" s="359" customFormat="1" ht="15" customHeight="1">
      <c r="B165" s="467">
        <v>17</v>
      </c>
      <c r="C165" s="483" t="s">
        <v>2417</v>
      </c>
      <c r="D165" s="402"/>
      <c r="E165" s="469"/>
      <c r="F165" s="396"/>
      <c r="G165" s="396"/>
      <c r="H165" s="470">
        <f>SUM(H148:H164)</f>
        <v>16.541350000000001</v>
      </c>
      <c r="I165" s="471">
        <f>SUM(I148:I164)</f>
        <v>1283</v>
      </c>
      <c r="J165" s="381">
        <f t="shared" si="13"/>
        <v>6158.4</v>
      </c>
      <c r="K165" s="381">
        <f>SUM(K148:K164)</f>
        <v>5</v>
      </c>
      <c r="L165" s="381">
        <f t="shared" ref="L165:Q165" si="18">SUM(L148:L164)</f>
        <v>42</v>
      </c>
      <c r="M165" s="381">
        <f t="shared" si="18"/>
        <v>48</v>
      </c>
      <c r="N165" s="381">
        <f t="shared" si="18"/>
        <v>3</v>
      </c>
      <c r="O165" s="381">
        <f t="shared" si="18"/>
        <v>0</v>
      </c>
      <c r="P165" s="381">
        <f t="shared" si="18"/>
        <v>0</v>
      </c>
      <c r="Q165" s="381">
        <f t="shared" si="18"/>
        <v>0</v>
      </c>
    </row>
    <row r="166" spans="2:17" s="359" customFormat="1" ht="15" customHeight="1">
      <c r="B166" s="484">
        <v>1</v>
      </c>
      <c r="C166" s="485" t="s">
        <v>605</v>
      </c>
      <c r="D166" s="485" t="s">
        <v>2175</v>
      </c>
      <c r="E166" s="486">
        <v>2107</v>
      </c>
      <c r="F166" s="487" t="s">
        <v>2418</v>
      </c>
      <c r="G166" s="488" t="s">
        <v>1849</v>
      </c>
      <c r="H166" s="387">
        <v>0.64</v>
      </c>
      <c r="I166" s="489">
        <v>52</v>
      </c>
      <c r="J166" s="368">
        <f t="shared" si="13"/>
        <v>249.6</v>
      </c>
      <c r="K166" s="369">
        <v>0</v>
      </c>
      <c r="L166" s="369">
        <v>0</v>
      </c>
      <c r="M166" s="369">
        <v>5</v>
      </c>
      <c r="N166" s="369">
        <v>0</v>
      </c>
      <c r="O166" s="369">
        <v>0</v>
      </c>
      <c r="P166" s="369">
        <v>0</v>
      </c>
      <c r="Q166" s="369">
        <v>0</v>
      </c>
    </row>
    <row r="167" spans="2:17" s="359" customFormat="1" ht="15" customHeight="1">
      <c r="B167" s="484">
        <f>SUM(B166+1)</f>
        <v>2</v>
      </c>
      <c r="C167" s="485" t="s">
        <v>534</v>
      </c>
      <c r="D167" s="485" t="s">
        <v>2175</v>
      </c>
      <c r="E167" s="486">
        <v>2158</v>
      </c>
      <c r="F167" s="490" t="s">
        <v>2419</v>
      </c>
      <c r="G167" s="486" t="s">
        <v>1852</v>
      </c>
      <c r="H167" s="387">
        <v>0.1</v>
      </c>
      <c r="I167" s="489">
        <v>8</v>
      </c>
      <c r="J167" s="368">
        <f t="shared" si="13"/>
        <v>38.4</v>
      </c>
      <c r="K167" s="369">
        <v>0</v>
      </c>
      <c r="L167" s="369">
        <v>0</v>
      </c>
      <c r="M167" s="369">
        <v>0</v>
      </c>
      <c r="N167" s="369">
        <v>1</v>
      </c>
      <c r="O167" s="369">
        <v>0</v>
      </c>
      <c r="P167" s="369">
        <v>0</v>
      </c>
      <c r="Q167" s="369">
        <v>0</v>
      </c>
    </row>
    <row r="168" spans="2:17" s="359" customFormat="1" ht="15" customHeight="1">
      <c r="B168" s="484">
        <f t="shared" ref="B168:B175" si="19">SUM(B167+1)</f>
        <v>3</v>
      </c>
      <c r="C168" s="485" t="s">
        <v>654</v>
      </c>
      <c r="D168" s="485" t="s">
        <v>2175</v>
      </c>
      <c r="E168" s="486">
        <v>570</v>
      </c>
      <c r="F168" s="490" t="s">
        <v>2420</v>
      </c>
      <c r="G168" s="486" t="s">
        <v>1854</v>
      </c>
      <c r="H168" s="387">
        <v>0.31</v>
      </c>
      <c r="I168" s="489">
        <v>9</v>
      </c>
      <c r="J168" s="368">
        <v>43</v>
      </c>
      <c r="K168" s="369">
        <v>0</v>
      </c>
      <c r="L168" s="369">
        <v>0</v>
      </c>
      <c r="M168" s="369">
        <v>0</v>
      </c>
      <c r="N168" s="369">
        <v>4</v>
      </c>
      <c r="O168" s="369">
        <v>0</v>
      </c>
      <c r="P168" s="369">
        <v>0</v>
      </c>
      <c r="Q168" s="369">
        <v>0</v>
      </c>
    </row>
    <row r="169" spans="2:17" ht="15" customHeight="1">
      <c r="B169" s="484">
        <f t="shared" si="19"/>
        <v>4</v>
      </c>
      <c r="C169" s="491" t="s">
        <v>542</v>
      </c>
      <c r="D169" s="491" t="s">
        <v>2299</v>
      </c>
      <c r="E169" s="492">
        <v>1643</v>
      </c>
      <c r="F169" s="490" t="s">
        <v>2421</v>
      </c>
      <c r="G169" s="493" t="s">
        <v>1845</v>
      </c>
      <c r="H169" s="494">
        <v>0.09</v>
      </c>
      <c r="I169" s="495">
        <v>11</v>
      </c>
      <c r="J169" s="368">
        <f t="shared" si="13"/>
        <v>52.8</v>
      </c>
      <c r="K169" s="369">
        <v>0</v>
      </c>
      <c r="L169" s="369">
        <v>1</v>
      </c>
      <c r="M169" s="369">
        <v>1</v>
      </c>
      <c r="N169" s="369">
        <v>0</v>
      </c>
      <c r="O169" s="369">
        <v>0</v>
      </c>
      <c r="P169" s="369">
        <v>0</v>
      </c>
      <c r="Q169" s="369">
        <v>0</v>
      </c>
    </row>
    <row r="170" spans="2:17" ht="15" customHeight="1">
      <c r="B170" s="484">
        <f t="shared" si="19"/>
        <v>5</v>
      </c>
      <c r="C170" s="491" t="s">
        <v>546</v>
      </c>
      <c r="D170" s="491" t="s">
        <v>2299</v>
      </c>
      <c r="E170" s="492">
        <v>1811</v>
      </c>
      <c r="F170" s="490" t="s">
        <v>2422</v>
      </c>
      <c r="G170" s="493" t="s">
        <v>1846</v>
      </c>
      <c r="H170" s="494">
        <v>0.13</v>
      </c>
      <c r="I170" s="495">
        <v>17</v>
      </c>
      <c r="J170" s="368">
        <f t="shared" si="13"/>
        <v>81.599999999999994</v>
      </c>
      <c r="K170" s="369">
        <v>0</v>
      </c>
      <c r="L170" s="369">
        <v>0</v>
      </c>
      <c r="M170" s="369">
        <v>3</v>
      </c>
      <c r="N170" s="369">
        <v>0</v>
      </c>
      <c r="O170" s="369">
        <v>0</v>
      </c>
      <c r="P170" s="369">
        <v>0</v>
      </c>
      <c r="Q170" s="369">
        <v>0</v>
      </c>
    </row>
    <row r="171" spans="2:17" ht="15" customHeight="1">
      <c r="B171" s="484">
        <f t="shared" si="19"/>
        <v>6</v>
      </c>
      <c r="C171" s="491" t="s">
        <v>544</v>
      </c>
      <c r="D171" s="491" t="s">
        <v>2299</v>
      </c>
      <c r="E171" s="492">
        <v>1642</v>
      </c>
      <c r="F171" s="490" t="s">
        <v>2421</v>
      </c>
      <c r="G171" s="493" t="s">
        <v>1847</v>
      </c>
      <c r="H171" s="494">
        <v>0.16</v>
      </c>
      <c r="I171" s="495">
        <v>10</v>
      </c>
      <c r="J171" s="368">
        <f t="shared" si="13"/>
        <v>48</v>
      </c>
      <c r="K171" s="369">
        <v>0</v>
      </c>
      <c r="L171" s="369">
        <v>0</v>
      </c>
      <c r="M171" s="369">
        <v>1</v>
      </c>
      <c r="N171" s="369">
        <v>0</v>
      </c>
      <c r="O171" s="369">
        <v>0</v>
      </c>
      <c r="P171" s="369">
        <v>0</v>
      </c>
      <c r="Q171" s="369">
        <v>0</v>
      </c>
    </row>
    <row r="172" spans="2:17" ht="15" customHeight="1">
      <c r="B172" s="484">
        <f t="shared" si="19"/>
        <v>7</v>
      </c>
      <c r="C172" s="491" t="s">
        <v>540</v>
      </c>
      <c r="D172" s="491" t="s">
        <v>2299</v>
      </c>
      <c r="E172" s="492">
        <v>1937</v>
      </c>
      <c r="F172" s="490" t="s">
        <v>2423</v>
      </c>
      <c r="G172" s="493" t="s">
        <v>2424</v>
      </c>
      <c r="H172" s="494">
        <v>0.1</v>
      </c>
      <c r="I172" s="495">
        <v>5</v>
      </c>
      <c r="J172" s="368">
        <f t="shared" si="13"/>
        <v>24</v>
      </c>
      <c r="K172" s="369">
        <v>0</v>
      </c>
      <c r="L172" s="369">
        <v>0</v>
      </c>
      <c r="M172" s="369">
        <v>0</v>
      </c>
      <c r="N172" s="369">
        <v>2</v>
      </c>
      <c r="O172" s="369">
        <v>0</v>
      </c>
      <c r="P172" s="369">
        <v>0</v>
      </c>
      <c r="Q172" s="369">
        <v>0</v>
      </c>
    </row>
    <row r="173" spans="2:17" ht="15" customHeight="1">
      <c r="B173" s="484">
        <f t="shared" si="19"/>
        <v>8</v>
      </c>
      <c r="C173" s="491" t="s">
        <v>548</v>
      </c>
      <c r="D173" s="491" t="s">
        <v>2299</v>
      </c>
      <c r="E173" s="492">
        <v>2108</v>
      </c>
      <c r="F173" s="487" t="s">
        <v>2418</v>
      </c>
      <c r="G173" s="493" t="s">
        <v>1848</v>
      </c>
      <c r="H173" s="494">
        <v>0.68</v>
      </c>
      <c r="I173" s="495">
        <v>48</v>
      </c>
      <c r="J173" s="368">
        <f t="shared" si="13"/>
        <v>230.39999999999998</v>
      </c>
      <c r="K173" s="369">
        <v>0</v>
      </c>
      <c r="L173" s="369">
        <v>1</v>
      </c>
      <c r="M173" s="369">
        <v>6</v>
      </c>
      <c r="N173" s="369">
        <v>0</v>
      </c>
      <c r="O173" s="369">
        <v>0</v>
      </c>
      <c r="P173" s="369">
        <v>0</v>
      </c>
      <c r="Q173" s="369">
        <v>0</v>
      </c>
    </row>
    <row r="174" spans="2:17" ht="15" customHeight="1">
      <c r="B174" s="484">
        <f t="shared" si="19"/>
        <v>9</v>
      </c>
      <c r="C174" s="491" t="s">
        <v>585</v>
      </c>
      <c r="D174" s="491" t="s">
        <v>2299</v>
      </c>
      <c r="E174" s="492">
        <v>2156</v>
      </c>
      <c r="F174" s="490" t="s">
        <v>2419</v>
      </c>
      <c r="G174" s="492" t="s">
        <v>1851</v>
      </c>
      <c r="H174" s="496">
        <v>0.35</v>
      </c>
      <c r="I174" s="497">
        <v>35</v>
      </c>
      <c r="J174" s="368">
        <f t="shared" si="13"/>
        <v>168</v>
      </c>
      <c r="K174" s="369">
        <v>0</v>
      </c>
      <c r="L174" s="369">
        <v>1</v>
      </c>
      <c r="M174" s="369">
        <v>1</v>
      </c>
      <c r="N174" s="369">
        <v>0</v>
      </c>
      <c r="O174" s="369">
        <v>0</v>
      </c>
      <c r="P174" s="369">
        <v>0</v>
      </c>
      <c r="Q174" s="369">
        <v>0</v>
      </c>
    </row>
    <row r="175" spans="2:17" ht="15" customHeight="1">
      <c r="B175" s="484">
        <f t="shared" si="19"/>
        <v>10</v>
      </c>
      <c r="C175" s="491" t="s">
        <v>526</v>
      </c>
      <c r="D175" s="491" t="s">
        <v>2180</v>
      </c>
      <c r="E175" s="492">
        <v>2157</v>
      </c>
      <c r="F175" s="490" t="s">
        <v>2419</v>
      </c>
      <c r="G175" s="492" t="s">
        <v>1850</v>
      </c>
      <c r="H175" s="496">
        <v>0.39</v>
      </c>
      <c r="I175" s="497">
        <v>47</v>
      </c>
      <c r="J175" s="368">
        <f t="shared" si="13"/>
        <v>225.6</v>
      </c>
      <c r="K175" s="369">
        <v>0</v>
      </c>
      <c r="L175" s="369">
        <v>3</v>
      </c>
      <c r="M175" s="369">
        <v>0</v>
      </c>
      <c r="N175" s="369">
        <v>0</v>
      </c>
      <c r="O175" s="369">
        <v>0</v>
      </c>
      <c r="P175" s="369">
        <v>0</v>
      </c>
      <c r="Q175" s="369">
        <v>0</v>
      </c>
    </row>
    <row r="176" spans="2:17" s="359" customFormat="1" ht="15" customHeight="1">
      <c r="B176" s="467">
        <v>10</v>
      </c>
      <c r="C176" s="498" t="s">
        <v>2425</v>
      </c>
      <c r="D176" s="499"/>
      <c r="E176" s="500"/>
      <c r="F176" s="501"/>
      <c r="G176" s="500"/>
      <c r="H176" s="502">
        <f>SUM(H166:H175)</f>
        <v>2.95</v>
      </c>
      <c r="I176" s="503">
        <f>SUM(I166:I175)</f>
        <v>242</v>
      </c>
      <c r="J176" s="381">
        <f t="shared" si="13"/>
        <v>1161.5999999999999</v>
      </c>
      <c r="K176" s="381">
        <f>SUM(K166:K175)</f>
        <v>0</v>
      </c>
      <c r="L176" s="381">
        <f t="shared" ref="L176:Q176" si="20">SUM(L166:L175)</f>
        <v>6</v>
      </c>
      <c r="M176" s="381">
        <f t="shared" si="20"/>
        <v>17</v>
      </c>
      <c r="N176" s="381">
        <f t="shared" si="20"/>
        <v>7</v>
      </c>
      <c r="O176" s="381">
        <f t="shared" si="20"/>
        <v>0</v>
      </c>
      <c r="P176" s="381">
        <f t="shared" si="20"/>
        <v>0</v>
      </c>
      <c r="Q176" s="381">
        <f t="shared" si="20"/>
        <v>0</v>
      </c>
    </row>
    <row r="177" spans="2:17" ht="15" customHeight="1">
      <c r="B177" s="504">
        <v>1</v>
      </c>
      <c r="C177" s="505" t="s">
        <v>528</v>
      </c>
      <c r="D177" s="506" t="s">
        <v>2138</v>
      </c>
      <c r="E177" s="492">
        <v>17</v>
      </c>
      <c r="F177" s="490" t="s">
        <v>2426</v>
      </c>
      <c r="G177" s="497" t="s">
        <v>1853</v>
      </c>
      <c r="H177" s="496">
        <v>0.23</v>
      </c>
      <c r="I177" s="504">
        <v>22</v>
      </c>
      <c r="J177" s="368">
        <f t="shared" si="13"/>
        <v>105.6</v>
      </c>
      <c r="K177" s="369">
        <v>0</v>
      </c>
      <c r="L177" s="369">
        <v>0</v>
      </c>
      <c r="M177" s="369">
        <v>1</v>
      </c>
      <c r="N177" s="369">
        <v>0</v>
      </c>
      <c r="O177" s="369">
        <v>0</v>
      </c>
      <c r="P177" s="369">
        <v>0</v>
      </c>
      <c r="Q177" s="369">
        <v>0</v>
      </c>
    </row>
    <row r="178" spans="2:17" s="359" customFormat="1" ht="15" customHeight="1" thickBot="1">
      <c r="B178" s="381">
        <v>1</v>
      </c>
      <c r="C178" s="381" t="s">
        <v>2427</v>
      </c>
      <c r="D178" s="381"/>
      <c r="E178" s="381"/>
      <c r="F178" s="381"/>
      <c r="G178" s="381"/>
      <c r="H178" s="381">
        <v>0.23</v>
      </c>
      <c r="I178" s="381">
        <v>22</v>
      </c>
      <c r="J178" s="381">
        <v>106</v>
      </c>
      <c r="K178" s="381">
        <f>SUM(K177)</f>
        <v>0</v>
      </c>
      <c r="L178" s="381">
        <f t="shared" ref="L178:Q178" si="21">SUM(L177)</f>
        <v>0</v>
      </c>
      <c r="M178" s="381">
        <f t="shared" si="21"/>
        <v>1</v>
      </c>
      <c r="N178" s="381">
        <f t="shared" si="21"/>
        <v>0</v>
      </c>
      <c r="O178" s="381">
        <f t="shared" si="21"/>
        <v>0</v>
      </c>
      <c r="P178" s="381">
        <f t="shared" si="21"/>
        <v>0</v>
      </c>
      <c r="Q178" s="381">
        <f t="shared" si="21"/>
        <v>0</v>
      </c>
    </row>
    <row r="179" spans="2:17" s="359" customFormat="1" ht="15" customHeight="1" thickBot="1">
      <c r="B179" s="507">
        <f>SUM(B32+B48+B70+B96+B127+B134+B139+B147+B165+B176+B178)</f>
        <v>164</v>
      </c>
      <c r="C179" s="508" t="s">
        <v>2428</v>
      </c>
      <c r="D179" s="509"/>
      <c r="E179" s="509"/>
      <c r="F179" s="509"/>
      <c r="G179" s="510"/>
      <c r="H179" s="511">
        <f t="shared" ref="H179:Q179" si="22">SUM(H32+H48+H70+H96+H127+H134+H139+H147+H165+H176+H178)</f>
        <v>142.68904999999995</v>
      </c>
      <c r="I179" s="512">
        <f t="shared" si="22"/>
        <v>10504</v>
      </c>
      <c r="J179" s="513">
        <f t="shared" si="22"/>
        <v>50419.6</v>
      </c>
      <c r="K179" s="513">
        <f t="shared" si="22"/>
        <v>24</v>
      </c>
      <c r="L179" s="513">
        <f t="shared" si="22"/>
        <v>246</v>
      </c>
      <c r="M179" s="513">
        <f t="shared" si="22"/>
        <v>352</v>
      </c>
      <c r="N179" s="513">
        <f t="shared" si="22"/>
        <v>57</v>
      </c>
      <c r="O179" s="513">
        <f t="shared" si="22"/>
        <v>3</v>
      </c>
      <c r="P179" s="513">
        <f t="shared" si="22"/>
        <v>2</v>
      </c>
      <c r="Q179" s="513">
        <f t="shared" si="22"/>
        <v>0</v>
      </c>
    </row>
    <row r="181" spans="2:17" ht="15" customHeight="1">
      <c r="B181" s="353" t="s">
        <v>2429</v>
      </c>
    </row>
  </sheetData>
  <mergeCells count="2">
    <mergeCell ref="B2:Q2"/>
    <mergeCell ref="C179:G17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E599"/>
  </sheetPr>
  <dimension ref="A1:H57"/>
  <sheetViews>
    <sheetView showGridLines="0" tabSelected="1" topLeftCell="A26" workbookViewId="0">
      <selection activeCell="G36" sqref="G36"/>
    </sheetView>
  </sheetViews>
  <sheetFormatPr baseColWidth="10" defaultColWidth="9.140625" defaultRowHeight="19.5" customHeight="1"/>
  <cols>
    <col min="1" max="1" width="7.28515625" style="345" customWidth="1"/>
    <col min="2" max="2" width="25" style="349" customWidth="1"/>
    <col min="3" max="3" width="22" style="345" customWidth="1"/>
    <col min="4" max="4" width="23.140625" style="345" customWidth="1"/>
    <col min="5" max="5" width="37.85546875" style="345" customWidth="1"/>
    <col min="6" max="6" width="6.28515625" style="345" customWidth="1"/>
    <col min="7" max="7" width="5.85546875" style="345" customWidth="1"/>
    <col min="8" max="8" width="19.85546875" style="351" customWidth="1"/>
    <col min="9" max="16384" width="9.140625" style="345"/>
  </cols>
  <sheetData>
    <row r="1" spans="1:8" s="335" customFormat="1" ht="19.5" customHeight="1">
      <c r="A1" s="332"/>
      <c r="B1" s="333"/>
      <c r="C1" s="332" t="s">
        <v>920</v>
      </c>
      <c r="D1" s="334"/>
      <c r="E1" s="332"/>
      <c r="F1" s="332"/>
      <c r="G1" s="332"/>
      <c r="H1" s="350"/>
    </row>
    <row r="2" spans="1:8" s="338" customFormat="1" ht="27.75" customHeight="1">
      <c r="A2" s="336" t="s">
        <v>431</v>
      </c>
      <c r="B2" s="336" t="s">
        <v>326</v>
      </c>
      <c r="C2" s="337" t="s">
        <v>902</v>
      </c>
      <c r="D2" s="337" t="s">
        <v>187</v>
      </c>
      <c r="E2" s="337" t="s">
        <v>356</v>
      </c>
      <c r="F2" s="337" t="s">
        <v>368</v>
      </c>
      <c r="G2" s="337" t="s">
        <v>369</v>
      </c>
      <c r="H2" s="336" t="s">
        <v>1901</v>
      </c>
    </row>
    <row r="3" spans="1:8" ht="19.5" customHeight="1">
      <c r="A3" s="339">
        <v>1</v>
      </c>
      <c r="B3" s="346" t="s">
        <v>330</v>
      </c>
      <c r="C3" s="341" t="s">
        <v>208</v>
      </c>
      <c r="D3" s="342" t="s">
        <v>279</v>
      </c>
      <c r="E3" s="343" t="s">
        <v>601</v>
      </c>
      <c r="F3" s="344">
        <v>7.0000000000000007E-2</v>
      </c>
      <c r="G3" s="340">
        <v>6</v>
      </c>
      <c r="H3" s="347">
        <f t="shared" ref="H3:H34" si="0">G3*4.8</f>
        <v>28.799999999999997</v>
      </c>
    </row>
    <row r="4" spans="1:8" ht="19.5" customHeight="1">
      <c r="A4" s="339">
        <f>SUM(A3+1)</f>
        <v>2</v>
      </c>
      <c r="B4" s="346" t="s">
        <v>159</v>
      </c>
      <c r="C4" s="341" t="s">
        <v>214</v>
      </c>
      <c r="D4" s="342" t="s">
        <v>274</v>
      </c>
      <c r="E4" s="343" t="s">
        <v>615</v>
      </c>
      <c r="F4" s="344">
        <v>0.62</v>
      </c>
      <c r="G4" s="340">
        <v>16</v>
      </c>
      <c r="H4" s="347">
        <f t="shared" si="0"/>
        <v>76.8</v>
      </c>
    </row>
    <row r="5" spans="1:8" ht="19.5" customHeight="1">
      <c r="A5" s="339">
        <f t="shared" ref="A5:A57" si="1">SUM(A4+1)</f>
        <v>3</v>
      </c>
      <c r="B5" s="346" t="s">
        <v>159</v>
      </c>
      <c r="C5" s="341" t="s">
        <v>214</v>
      </c>
      <c r="D5" s="342" t="s">
        <v>274</v>
      </c>
      <c r="E5" s="343" t="s">
        <v>409</v>
      </c>
      <c r="F5" s="344">
        <v>1.06</v>
      </c>
      <c r="G5" s="340">
        <v>79</v>
      </c>
      <c r="H5" s="347">
        <f t="shared" si="0"/>
        <v>379.2</v>
      </c>
    </row>
    <row r="6" spans="1:8" s="338" customFormat="1" ht="19.5" customHeight="1">
      <c r="A6" s="339">
        <f t="shared" si="1"/>
        <v>4</v>
      </c>
      <c r="B6" s="346" t="s">
        <v>330</v>
      </c>
      <c r="C6" s="341" t="s">
        <v>214</v>
      </c>
      <c r="D6" s="342" t="s">
        <v>274</v>
      </c>
      <c r="E6" s="343" t="s">
        <v>515</v>
      </c>
      <c r="F6" s="344">
        <v>0.44</v>
      </c>
      <c r="G6" s="340">
        <v>14</v>
      </c>
      <c r="H6" s="347">
        <f t="shared" si="0"/>
        <v>67.2</v>
      </c>
    </row>
    <row r="7" spans="1:8" ht="19.5" customHeight="1">
      <c r="A7" s="339">
        <f t="shared" si="1"/>
        <v>5</v>
      </c>
      <c r="B7" s="347" t="s">
        <v>330</v>
      </c>
      <c r="C7" s="340" t="s">
        <v>214</v>
      </c>
      <c r="D7" s="342" t="s">
        <v>274</v>
      </c>
      <c r="E7" s="342" t="s">
        <v>532</v>
      </c>
      <c r="F7" s="344">
        <v>0.21</v>
      </c>
      <c r="G7" s="340">
        <v>10</v>
      </c>
      <c r="H7" s="347">
        <f t="shared" si="0"/>
        <v>48</v>
      </c>
    </row>
    <row r="8" spans="1:8" ht="19.5" customHeight="1">
      <c r="A8" s="339">
        <f t="shared" si="1"/>
        <v>6</v>
      </c>
      <c r="B8" s="346" t="s">
        <v>330</v>
      </c>
      <c r="C8" s="341" t="s">
        <v>214</v>
      </c>
      <c r="D8" s="342" t="s">
        <v>215</v>
      </c>
      <c r="E8" s="343" t="s">
        <v>603</v>
      </c>
      <c r="F8" s="344">
        <v>0.55000000000000004</v>
      </c>
      <c r="G8" s="340">
        <v>26</v>
      </c>
      <c r="H8" s="347">
        <f t="shared" si="0"/>
        <v>124.8</v>
      </c>
    </row>
    <row r="9" spans="1:8" ht="19.5" customHeight="1">
      <c r="A9" s="339">
        <f t="shared" si="1"/>
        <v>7</v>
      </c>
      <c r="B9" s="346" t="s">
        <v>159</v>
      </c>
      <c r="C9" s="341" t="s">
        <v>217</v>
      </c>
      <c r="D9" s="342" t="s">
        <v>270</v>
      </c>
      <c r="E9" s="343" t="s">
        <v>410</v>
      </c>
      <c r="F9" s="344">
        <v>0.34</v>
      </c>
      <c r="G9" s="341">
        <v>20</v>
      </c>
      <c r="H9" s="347">
        <f t="shared" si="0"/>
        <v>96</v>
      </c>
    </row>
    <row r="10" spans="1:8" ht="19.5" customHeight="1">
      <c r="A10" s="339">
        <f t="shared" si="1"/>
        <v>8</v>
      </c>
      <c r="B10" s="339" t="s">
        <v>159</v>
      </c>
      <c r="C10" s="341" t="s">
        <v>217</v>
      </c>
      <c r="D10" s="342" t="s">
        <v>215</v>
      </c>
      <c r="E10" s="343" t="s">
        <v>578</v>
      </c>
      <c r="F10" s="344">
        <v>3.14</v>
      </c>
      <c r="G10" s="341">
        <v>349</v>
      </c>
      <c r="H10" s="347">
        <f t="shared" si="0"/>
        <v>1675.2</v>
      </c>
    </row>
    <row r="11" spans="1:8" ht="19.5" customHeight="1">
      <c r="A11" s="339">
        <f t="shared" si="1"/>
        <v>9</v>
      </c>
      <c r="B11" s="339" t="s">
        <v>159</v>
      </c>
      <c r="C11" s="341" t="s">
        <v>217</v>
      </c>
      <c r="D11" s="342" t="s">
        <v>215</v>
      </c>
      <c r="E11" s="343" t="s">
        <v>397</v>
      </c>
      <c r="F11" s="344">
        <v>0.12</v>
      </c>
      <c r="G11" s="340">
        <v>17</v>
      </c>
      <c r="H11" s="347">
        <f t="shared" si="0"/>
        <v>81.599999999999994</v>
      </c>
    </row>
    <row r="12" spans="1:8" ht="19.5" customHeight="1">
      <c r="A12" s="339">
        <f t="shared" si="1"/>
        <v>10</v>
      </c>
      <c r="B12" s="346" t="s">
        <v>330</v>
      </c>
      <c r="C12" s="341" t="s">
        <v>217</v>
      </c>
      <c r="D12" s="342" t="s">
        <v>215</v>
      </c>
      <c r="E12" s="343" t="s">
        <v>600</v>
      </c>
      <c r="F12" s="344">
        <v>0.47</v>
      </c>
      <c r="G12" s="340">
        <v>25</v>
      </c>
      <c r="H12" s="347">
        <f t="shared" si="0"/>
        <v>120</v>
      </c>
    </row>
    <row r="13" spans="1:8" ht="31.5">
      <c r="A13" s="339">
        <f t="shared" si="1"/>
        <v>11</v>
      </c>
      <c r="B13" s="346" t="s">
        <v>330</v>
      </c>
      <c r="C13" s="341" t="s">
        <v>217</v>
      </c>
      <c r="D13" s="342" t="s">
        <v>270</v>
      </c>
      <c r="E13" s="343" t="s">
        <v>611</v>
      </c>
      <c r="F13" s="344">
        <v>0.91</v>
      </c>
      <c r="G13" s="340">
        <v>82</v>
      </c>
      <c r="H13" s="347">
        <f t="shared" si="0"/>
        <v>393.59999999999997</v>
      </c>
    </row>
    <row r="14" spans="1:8" ht="19.5" customHeight="1">
      <c r="A14" s="339">
        <f t="shared" si="1"/>
        <v>12</v>
      </c>
      <c r="B14" s="346" t="s">
        <v>330</v>
      </c>
      <c r="C14" s="341" t="s">
        <v>217</v>
      </c>
      <c r="D14" s="342" t="s">
        <v>215</v>
      </c>
      <c r="E14" s="343" t="s">
        <v>613</v>
      </c>
      <c r="F14" s="344">
        <v>0.05</v>
      </c>
      <c r="G14" s="341">
        <v>5</v>
      </c>
      <c r="H14" s="347">
        <f t="shared" si="0"/>
        <v>24</v>
      </c>
    </row>
    <row r="15" spans="1:8" ht="19.5" customHeight="1">
      <c r="A15" s="339">
        <f t="shared" si="1"/>
        <v>13</v>
      </c>
      <c r="B15" s="339" t="s">
        <v>159</v>
      </c>
      <c r="C15" s="341" t="s">
        <v>225</v>
      </c>
      <c r="D15" s="342" t="s">
        <v>256</v>
      </c>
      <c r="E15" s="343" t="s">
        <v>486</v>
      </c>
      <c r="F15" s="344">
        <v>0.39</v>
      </c>
      <c r="G15" s="341">
        <v>26</v>
      </c>
      <c r="H15" s="347">
        <f t="shared" si="0"/>
        <v>124.8</v>
      </c>
    </row>
    <row r="16" spans="1:8" ht="19.5" customHeight="1">
      <c r="A16" s="339">
        <f t="shared" si="1"/>
        <v>14</v>
      </c>
      <c r="B16" s="339" t="s">
        <v>159</v>
      </c>
      <c r="C16" s="341" t="s">
        <v>225</v>
      </c>
      <c r="D16" s="342" t="s">
        <v>261</v>
      </c>
      <c r="E16" s="343" t="s">
        <v>523</v>
      </c>
      <c r="F16" s="344">
        <v>0.11</v>
      </c>
      <c r="G16" s="341">
        <v>12</v>
      </c>
      <c r="H16" s="347">
        <f t="shared" si="0"/>
        <v>57.599999999999994</v>
      </c>
    </row>
    <row r="17" spans="1:8" ht="19.5" customHeight="1">
      <c r="A17" s="339">
        <f t="shared" si="1"/>
        <v>15</v>
      </c>
      <c r="B17" s="339" t="s">
        <v>330</v>
      </c>
      <c r="C17" s="341" t="s">
        <v>225</v>
      </c>
      <c r="D17" s="342" t="s">
        <v>261</v>
      </c>
      <c r="E17" s="343" t="s">
        <v>559</v>
      </c>
      <c r="F17" s="344">
        <v>0.22</v>
      </c>
      <c r="G17" s="341">
        <v>11</v>
      </c>
      <c r="H17" s="347">
        <f t="shared" si="0"/>
        <v>52.8</v>
      </c>
    </row>
    <row r="18" spans="1:8" ht="19.5" customHeight="1">
      <c r="A18" s="339">
        <f t="shared" si="1"/>
        <v>16</v>
      </c>
      <c r="B18" s="339" t="s">
        <v>330</v>
      </c>
      <c r="C18" s="341" t="s">
        <v>225</v>
      </c>
      <c r="D18" s="342" t="s">
        <v>261</v>
      </c>
      <c r="E18" s="343" t="s">
        <v>587</v>
      </c>
      <c r="F18" s="344">
        <v>0.4</v>
      </c>
      <c r="G18" s="341">
        <v>80</v>
      </c>
      <c r="H18" s="347">
        <f t="shared" si="0"/>
        <v>384</v>
      </c>
    </row>
    <row r="19" spans="1:8" ht="19.5" customHeight="1">
      <c r="A19" s="339">
        <f t="shared" si="1"/>
        <v>17</v>
      </c>
      <c r="B19" s="339" t="s">
        <v>330</v>
      </c>
      <c r="C19" s="341" t="s">
        <v>225</v>
      </c>
      <c r="D19" s="342" t="s">
        <v>256</v>
      </c>
      <c r="E19" s="343" t="s">
        <v>556</v>
      </c>
      <c r="F19" s="344">
        <v>0.31</v>
      </c>
      <c r="G19" s="341">
        <v>57</v>
      </c>
      <c r="H19" s="347">
        <f t="shared" si="0"/>
        <v>273.59999999999997</v>
      </c>
    </row>
    <row r="20" spans="1:8" ht="19.5" customHeight="1">
      <c r="A20" s="339">
        <f t="shared" si="1"/>
        <v>18</v>
      </c>
      <c r="B20" s="339" t="s">
        <v>330</v>
      </c>
      <c r="C20" s="341" t="s">
        <v>225</v>
      </c>
      <c r="D20" s="342" t="s">
        <v>261</v>
      </c>
      <c r="E20" s="343" t="s">
        <v>552</v>
      </c>
      <c r="F20" s="344">
        <v>0.25</v>
      </c>
      <c r="G20" s="341">
        <v>48</v>
      </c>
      <c r="H20" s="347">
        <f t="shared" si="0"/>
        <v>230.39999999999998</v>
      </c>
    </row>
    <row r="21" spans="1:8" ht="19.5" customHeight="1">
      <c r="A21" s="339">
        <f t="shared" si="1"/>
        <v>19</v>
      </c>
      <c r="B21" s="339" t="s">
        <v>330</v>
      </c>
      <c r="C21" s="341" t="s">
        <v>225</v>
      </c>
      <c r="D21" s="342" t="s">
        <v>261</v>
      </c>
      <c r="E21" s="343" t="s">
        <v>554</v>
      </c>
      <c r="F21" s="344">
        <v>0.2</v>
      </c>
      <c r="G21" s="341">
        <v>5</v>
      </c>
      <c r="H21" s="347">
        <f t="shared" si="0"/>
        <v>24</v>
      </c>
    </row>
    <row r="22" spans="1:8" ht="19.5" customHeight="1">
      <c r="A22" s="339">
        <f t="shared" si="1"/>
        <v>20</v>
      </c>
      <c r="B22" s="339" t="s">
        <v>330</v>
      </c>
      <c r="C22" s="341" t="s">
        <v>225</v>
      </c>
      <c r="D22" s="342" t="s">
        <v>250</v>
      </c>
      <c r="E22" s="343" t="s">
        <v>606</v>
      </c>
      <c r="F22" s="344">
        <v>2.36</v>
      </c>
      <c r="G22" s="341">
        <v>360</v>
      </c>
      <c r="H22" s="347">
        <f t="shared" si="0"/>
        <v>1728</v>
      </c>
    </row>
    <row r="23" spans="1:8" ht="19.5" customHeight="1">
      <c r="A23" s="339">
        <f t="shared" si="1"/>
        <v>21</v>
      </c>
      <c r="B23" s="346" t="s">
        <v>330</v>
      </c>
      <c r="C23" s="341" t="s">
        <v>225</v>
      </c>
      <c r="D23" s="342" t="s">
        <v>261</v>
      </c>
      <c r="E23" s="343" t="s">
        <v>593</v>
      </c>
      <c r="F23" s="344">
        <v>0.12</v>
      </c>
      <c r="G23" s="340">
        <v>10</v>
      </c>
      <c r="H23" s="347">
        <f t="shared" si="0"/>
        <v>48</v>
      </c>
    </row>
    <row r="24" spans="1:8" ht="19.5" customHeight="1">
      <c r="A24" s="339">
        <f t="shared" si="1"/>
        <v>22</v>
      </c>
      <c r="B24" s="340" t="s">
        <v>159</v>
      </c>
      <c r="C24" s="341" t="s">
        <v>229</v>
      </c>
      <c r="D24" s="342" t="s">
        <v>243</v>
      </c>
      <c r="E24" s="343" t="s">
        <v>574</v>
      </c>
      <c r="F24" s="344">
        <v>0.19</v>
      </c>
      <c r="G24" s="341">
        <v>15</v>
      </c>
      <c r="H24" s="347">
        <f t="shared" si="0"/>
        <v>72</v>
      </c>
    </row>
    <row r="25" spans="1:8" ht="19.5" customHeight="1">
      <c r="A25" s="339">
        <f t="shared" si="1"/>
        <v>23</v>
      </c>
      <c r="B25" s="340" t="s">
        <v>330</v>
      </c>
      <c r="C25" s="341" t="s">
        <v>229</v>
      </c>
      <c r="D25" s="342" t="s">
        <v>263</v>
      </c>
      <c r="E25" s="343" t="s">
        <v>550</v>
      </c>
      <c r="F25" s="344">
        <v>0.61</v>
      </c>
      <c r="G25" s="340">
        <v>51</v>
      </c>
      <c r="H25" s="347">
        <f t="shared" si="0"/>
        <v>244.79999999999998</v>
      </c>
    </row>
    <row r="26" spans="1:8" ht="19.5" customHeight="1">
      <c r="A26" s="339">
        <f t="shared" si="1"/>
        <v>24</v>
      </c>
      <c r="B26" s="340" t="s">
        <v>159</v>
      </c>
      <c r="C26" s="341" t="s">
        <v>233</v>
      </c>
      <c r="D26" s="342" t="s">
        <v>241</v>
      </c>
      <c r="E26" s="343" t="s">
        <v>596</v>
      </c>
      <c r="F26" s="344">
        <v>0.33</v>
      </c>
      <c r="G26" s="340">
        <v>18</v>
      </c>
      <c r="H26" s="347">
        <f t="shared" si="0"/>
        <v>86.399999999999991</v>
      </c>
    </row>
    <row r="27" spans="1:8" ht="19.5" customHeight="1">
      <c r="A27" s="339">
        <f t="shared" si="1"/>
        <v>25</v>
      </c>
      <c r="B27" s="340" t="s">
        <v>159</v>
      </c>
      <c r="C27" s="341" t="s">
        <v>233</v>
      </c>
      <c r="D27" s="342" t="s">
        <v>241</v>
      </c>
      <c r="E27" s="343" t="s">
        <v>598</v>
      </c>
      <c r="F27" s="344">
        <v>0.83</v>
      </c>
      <c r="G27" s="340">
        <v>44</v>
      </c>
      <c r="H27" s="347">
        <f t="shared" si="0"/>
        <v>211.2</v>
      </c>
    </row>
    <row r="28" spans="1:8" ht="19.5" customHeight="1">
      <c r="A28" s="339">
        <f t="shared" si="1"/>
        <v>26</v>
      </c>
      <c r="B28" s="340" t="s">
        <v>159</v>
      </c>
      <c r="C28" s="341" t="s">
        <v>233</v>
      </c>
      <c r="D28" s="342" t="s">
        <v>241</v>
      </c>
      <c r="E28" s="343" t="s">
        <v>492</v>
      </c>
      <c r="F28" s="344">
        <v>0.63</v>
      </c>
      <c r="G28" s="340">
        <v>12</v>
      </c>
      <c r="H28" s="347">
        <f t="shared" si="0"/>
        <v>57.599999999999994</v>
      </c>
    </row>
    <row r="29" spans="1:8" ht="19.5" customHeight="1">
      <c r="A29" s="339">
        <f t="shared" si="1"/>
        <v>27</v>
      </c>
      <c r="B29" s="346" t="s">
        <v>159</v>
      </c>
      <c r="C29" s="341" t="s">
        <v>236</v>
      </c>
      <c r="D29" s="342" t="s">
        <v>237</v>
      </c>
      <c r="E29" s="343" t="s">
        <v>617</v>
      </c>
      <c r="F29" s="344">
        <v>0.39</v>
      </c>
      <c r="G29" s="340">
        <v>39</v>
      </c>
      <c r="H29" s="347">
        <f t="shared" si="0"/>
        <v>187.2</v>
      </c>
    </row>
    <row r="30" spans="1:8" ht="19.5" customHeight="1">
      <c r="A30" s="339">
        <f t="shared" si="1"/>
        <v>28</v>
      </c>
      <c r="B30" s="340" t="s">
        <v>159</v>
      </c>
      <c r="C30" s="341" t="s">
        <v>236</v>
      </c>
      <c r="D30" s="342" t="s">
        <v>296</v>
      </c>
      <c r="E30" s="343" t="s">
        <v>571</v>
      </c>
      <c r="F30" s="344">
        <v>1.1399999999999999</v>
      </c>
      <c r="G30" s="340">
        <v>52</v>
      </c>
      <c r="H30" s="347">
        <f t="shared" si="0"/>
        <v>249.6</v>
      </c>
    </row>
    <row r="31" spans="1:8" ht="19.5" customHeight="1">
      <c r="A31" s="339">
        <f t="shared" si="1"/>
        <v>29</v>
      </c>
      <c r="B31" s="340" t="s">
        <v>159</v>
      </c>
      <c r="C31" s="341" t="s">
        <v>236</v>
      </c>
      <c r="D31" s="342" t="s">
        <v>296</v>
      </c>
      <c r="E31" s="343" t="s">
        <v>597</v>
      </c>
      <c r="F31" s="344">
        <v>0.24</v>
      </c>
      <c r="G31" s="340">
        <v>11</v>
      </c>
      <c r="H31" s="347">
        <f t="shared" si="0"/>
        <v>52.8</v>
      </c>
    </row>
    <row r="32" spans="1:8" ht="19.5" customHeight="1">
      <c r="A32" s="339">
        <f t="shared" si="1"/>
        <v>30</v>
      </c>
      <c r="B32" s="346" t="s">
        <v>330</v>
      </c>
      <c r="C32" s="341" t="s">
        <v>236</v>
      </c>
      <c r="D32" s="342" t="s">
        <v>237</v>
      </c>
      <c r="E32" s="343" t="s">
        <v>614</v>
      </c>
      <c r="F32" s="344">
        <v>0.28999999999999998</v>
      </c>
      <c r="G32" s="340">
        <v>13</v>
      </c>
      <c r="H32" s="347">
        <f t="shared" si="0"/>
        <v>62.4</v>
      </c>
    </row>
    <row r="33" spans="1:8" ht="19.5" customHeight="1">
      <c r="A33" s="339">
        <f t="shared" si="1"/>
        <v>31</v>
      </c>
      <c r="B33" s="346" t="s">
        <v>330</v>
      </c>
      <c r="C33" s="341" t="s">
        <v>236</v>
      </c>
      <c r="D33" s="342" t="s">
        <v>237</v>
      </c>
      <c r="E33" s="343" t="s">
        <v>589</v>
      </c>
      <c r="F33" s="344">
        <v>7.0000000000000007E-2</v>
      </c>
      <c r="G33" s="340">
        <v>12</v>
      </c>
      <c r="H33" s="347">
        <f t="shared" si="0"/>
        <v>57.599999999999994</v>
      </c>
    </row>
    <row r="34" spans="1:8" ht="19.5" customHeight="1">
      <c r="A34" s="339">
        <f t="shared" si="1"/>
        <v>32</v>
      </c>
      <c r="B34" s="339" t="s">
        <v>159</v>
      </c>
      <c r="C34" s="341" t="s">
        <v>240</v>
      </c>
      <c r="D34" s="342" t="s">
        <v>230</v>
      </c>
      <c r="E34" s="343" t="s">
        <v>384</v>
      </c>
      <c r="F34" s="344">
        <v>0.53</v>
      </c>
      <c r="G34" s="340">
        <v>65</v>
      </c>
      <c r="H34" s="347">
        <f t="shared" si="0"/>
        <v>312</v>
      </c>
    </row>
    <row r="35" spans="1:8" ht="19.5" customHeight="1">
      <c r="A35" s="339">
        <f t="shared" si="1"/>
        <v>33</v>
      </c>
      <c r="B35" s="346" t="s">
        <v>159</v>
      </c>
      <c r="C35" s="341" t="s">
        <v>240</v>
      </c>
      <c r="D35" s="342" t="s">
        <v>293</v>
      </c>
      <c r="E35" s="343" t="s">
        <v>568</v>
      </c>
      <c r="F35" s="344">
        <v>0.06</v>
      </c>
      <c r="G35" s="340">
        <v>10</v>
      </c>
      <c r="H35" s="347">
        <f t="shared" ref="H35:H57" si="2">G35*4.8</f>
        <v>48</v>
      </c>
    </row>
    <row r="36" spans="1:8" ht="19.5" customHeight="1">
      <c r="A36" s="339">
        <f t="shared" si="1"/>
        <v>34</v>
      </c>
      <c r="B36" s="340" t="s">
        <v>330</v>
      </c>
      <c r="C36" s="341" t="s">
        <v>240</v>
      </c>
      <c r="D36" s="342" t="s">
        <v>230</v>
      </c>
      <c r="E36" s="343" t="s">
        <v>555</v>
      </c>
      <c r="F36" s="344">
        <v>0.17</v>
      </c>
      <c r="G36" s="340">
        <v>5</v>
      </c>
      <c r="H36" s="347">
        <f t="shared" si="2"/>
        <v>24</v>
      </c>
    </row>
    <row r="37" spans="1:8" ht="19.5" customHeight="1">
      <c r="A37" s="339">
        <f t="shared" si="1"/>
        <v>35</v>
      </c>
      <c r="B37" s="346" t="s">
        <v>330</v>
      </c>
      <c r="C37" s="341" t="s">
        <v>240</v>
      </c>
      <c r="D37" s="342" t="s">
        <v>293</v>
      </c>
      <c r="E37" s="343" t="s">
        <v>538</v>
      </c>
      <c r="F37" s="344">
        <v>0.12</v>
      </c>
      <c r="G37" s="340">
        <v>17</v>
      </c>
      <c r="H37" s="347">
        <f t="shared" si="2"/>
        <v>81.599999999999994</v>
      </c>
    </row>
    <row r="38" spans="1:8" ht="19.5" customHeight="1">
      <c r="A38" s="339">
        <f t="shared" si="1"/>
        <v>36</v>
      </c>
      <c r="B38" s="346" t="s">
        <v>330</v>
      </c>
      <c r="C38" s="341" t="s">
        <v>240</v>
      </c>
      <c r="D38" s="342" t="s">
        <v>293</v>
      </c>
      <c r="E38" s="343" t="s">
        <v>536</v>
      </c>
      <c r="F38" s="344">
        <v>0.24</v>
      </c>
      <c r="G38" s="340">
        <v>30</v>
      </c>
      <c r="H38" s="347">
        <f t="shared" si="2"/>
        <v>144</v>
      </c>
    </row>
    <row r="39" spans="1:8" ht="19.5" customHeight="1">
      <c r="A39" s="339">
        <f t="shared" si="1"/>
        <v>37</v>
      </c>
      <c r="B39" s="340" t="s">
        <v>330</v>
      </c>
      <c r="C39" s="341" t="s">
        <v>240</v>
      </c>
      <c r="D39" s="342" t="s">
        <v>230</v>
      </c>
      <c r="E39" s="343" t="s">
        <v>553</v>
      </c>
      <c r="F39" s="344">
        <v>0.24</v>
      </c>
      <c r="G39" s="340">
        <v>22</v>
      </c>
      <c r="H39" s="347">
        <f t="shared" si="2"/>
        <v>105.6</v>
      </c>
    </row>
    <row r="40" spans="1:8" ht="19.5" customHeight="1">
      <c r="A40" s="339">
        <f t="shared" si="1"/>
        <v>38</v>
      </c>
      <c r="B40" s="346" t="s">
        <v>330</v>
      </c>
      <c r="C40" s="341" t="s">
        <v>265</v>
      </c>
      <c r="D40" s="342" t="s">
        <v>270</v>
      </c>
      <c r="E40" s="343" t="s">
        <v>609</v>
      </c>
      <c r="F40" s="344">
        <v>0.28000000000000003</v>
      </c>
      <c r="G40" s="340">
        <v>23</v>
      </c>
      <c r="H40" s="347">
        <f t="shared" si="2"/>
        <v>110.39999999999999</v>
      </c>
    </row>
    <row r="41" spans="1:8" ht="19.5" customHeight="1">
      <c r="A41" s="339">
        <f t="shared" si="1"/>
        <v>39</v>
      </c>
      <c r="B41" s="346" t="s">
        <v>330</v>
      </c>
      <c r="C41" s="341" t="s">
        <v>265</v>
      </c>
      <c r="D41" s="342" t="s">
        <v>270</v>
      </c>
      <c r="E41" s="343" t="s">
        <v>610</v>
      </c>
      <c r="F41" s="344">
        <v>0.42</v>
      </c>
      <c r="G41" s="340">
        <v>45</v>
      </c>
      <c r="H41" s="347">
        <f t="shared" si="2"/>
        <v>216</v>
      </c>
    </row>
    <row r="42" spans="1:8" ht="19.5" customHeight="1">
      <c r="A42" s="339">
        <f t="shared" si="1"/>
        <v>40</v>
      </c>
      <c r="B42" s="346" t="s">
        <v>330</v>
      </c>
      <c r="C42" s="341" t="s">
        <v>265</v>
      </c>
      <c r="D42" s="342" t="s">
        <v>270</v>
      </c>
      <c r="E42" s="343" t="s">
        <v>607</v>
      </c>
      <c r="F42" s="344">
        <v>0.27</v>
      </c>
      <c r="G42" s="340">
        <v>27</v>
      </c>
      <c r="H42" s="347">
        <f t="shared" si="2"/>
        <v>129.6</v>
      </c>
    </row>
    <row r="43" spans="1:8" ht="19.5" customHeight="1">
      <c r="A43" s="339">
        <f t="shared" si="1"/>
        <v>41</v>
      </c>
      <c r="B43" s="346" t="s">
        <v>330</v>
      </c>
      <c r="C43" s="341" t="s">
        <v>265</v>
      </c>
      <c r="D43" s="342" t="s">
        <v>270</v>
      </c>
      <c r="E43" s="343" t="s">
        <v>599</v>
      </c>
      <c r="F43" s="344">
        <v>0.16</v>
      </c>
      <c r="G43" s="340">
        <v>13</v>
      </c>
      <c r="H43" s="347">
        <f t="shared" si="2"/>
        <v>62.4</v>
      </c>
    </row>
    <row r="44" spans="1:8" ht="19.5" customHeight="1">
      <c r="A44" s="339">
        <f t="shared" si="1"/>
        <v>42</v>
      </c>
      <c r="B44" s="346" t="s">
        <v>330</v>
      </c>
      <c r="C44" s="341" t="s">
        <v>265</v>
      </c>
      <c r="D44" s="342" t="s">
        <v>270</v>
      </c>
      <c r="E44" s="343" t="s">
        <v>582</v>
      </c>
      <c r="F44" s="344">
        <v>0.27</v>
      </c>
      <c r="G44" s="340">
        <v>15</v>
      </c>
      <c r="H44" s="347">
        <f t="shared" si="2"/>
        <v>72</v>
      </c>
    </row>
    <row r="45" spans="1:8" ht="19.5" customHeight="1">
      <c r="A45" s="339">
        <f t="shared" si="1"/>
        <v>43</v>
      </c>
      <c r="B45" s="339" t="s">
        <v>159</v>
      </c>
      <c r="C45" s="341" t="s">
        <v>269</v>
      </c>
      <c r="D45" s="342" t="s">
        <v>209</v>
      </c>
      <c r="E45" s="343" t="s">
        <v>2107</v>
      </c>
      <c r="F45" s="344">
        <v>2.2699690000000001</v>
      </c>
      <c r="G45" s="341">
        <v>1</v>
      </c>
      <c r="H45" s="347">
        <f t="shared" si="2"/>
        <v>4.8</v>
      </c>
    </row>
    <row r="46" spans="1:8" ht="19.5" customHeight="1">
      <c r="A46" s="339">
        <f t="shared" si="1"/>
        <v>44</v>
      </c>
      <c r="B46" s="339" t="s">
        <v>159</v>
      </c>
      <c r="C46" s="341" t="s">
        <v>269</v>
      </c>
      <c r="D46" s="342" t="s">
        <v>209</v>
      </c>
      <c r="E46" s="343" t="s">
        <v>564</v>
      </c>
      <c r="F46" s="344">
        <v>0.19</v>
      </c>
      <c r="G46" s="341">
        <v>28</v>
      </c>
      <c r="H46" s="347">
        <f t="shared" si="2"/>
        <v>134.4</v>
      </c>
    </row>
    <row r="47" spans="1:8" ht="19.5" customHeight="1">
      <c r="A47" s="339">
        <f t="shared" si="1"/>
        <v>45</v>
      </c>
      <c r="B47" s="339" t="s">
        <v>330</v>
      </c>
      <c r="C47" s="341" t="s">
        <v>269</v>
      </c>
      <c r="D47" s="342" t="s">
        <v>209</v>
      </c>
      <c r="E47" s="343" t="s">
        <v>584</v>
      </c>
      <c r="F47" s="344">
        <v>0.12</v>
      </c>
      <c r="G47" s="341">
        <v>13</v>
      </c>
      <c r="H47" s="347">
        <f t="shared" si="2"/>
        <v>62.4</v>
      </c>
    </row>
    <row r="48" spans="1:8" ht="19.5" customHeight="1">
      <c r="A48" s="339">
        <f t="shared" si="1"/>
        <v>46</v>
      </c>
      <c r="B48" s="346" t="s">
        <v>330</v>
      </c>
      <c r="C48" s="341" t="s">
        <v>269</v>
      </c>
      <c r="D48" s="342" t="s">
        <v>202</v>
      </c>
      <c r="E48" s="343" t="s">
        <v>557</v>
      </c>
      <c r="F48" s="344">
        <v>1.37</v>
      </c>
      <c r="G48" s="340">
        <v>95</v>
      </c>
      <c r="H48" s="347">
        <f t="shared" si="2"/>
        <v>456</v>
      </c>
    </row>
    <row r="49" spans="1:8" ht="19.5" customHeight="1">
      <c r="A49" s="339">
        <f t="shared" si="1"/>
        <v>47</v>
      </c>
      <c r="B49" s="339" t="s">
        <v>330</v>
      </c>
      <c r="C49" s="341" t="s">
        <v>269</v>
      </c>
      <c r="D49" s="342" t="s">
        <v>209</v>
      </c>
      <c r="E49" s="343" t="s">
        <v>520</v>
      </c>
      <c r="F49" s="344">
        <v>0.11</v>
      </c>
      <c r="G49" s="341">
        <v>5</v>
      </c>
      <c r="H49" s="347">
        <f t="shared" si="2"/>
        <v>24</v>
      </c>
    </row>
    <row r="50" spans="1:8" ht="19.5" customHeight="1">
      <c r="A50" s="339">
        <f t="shared" si="1"/>
        <v>48</v>
      </c>
      <c r="B50" s="339" t="s">
        <v>330</v>
      </c>
      <c r="C50" s="341" t="s">
        <v>269</v>
      </c>
      <c r="D50" s="342" t="s">
        <v>209</v>
      </c>
      <c r="E50" s="343" t="s">
        <v>566</v>
      </c>
      <c r="F50" s="344">
        <v>0.26</v>
      </c>
      <c r="G50" s="341">
        <v>25</v>
      </c>
      <c r="H50" s="347">
        <f t="shared" si="2"/>
        <v>120</v>
      </c>
    </row>
    <row r="51" spans="1:8" ht="19.5" customHeight="1">
      <c r="A51" s="339">
        <f t="shared" si="1"/>
        <v>49</v>
      </c>
      <c r="B51" s="339" t="s">
        <v>330</v>
      </c>
      <c r="C51" s="341" t="s">
        <v>269</v>
      </c>
      <c r="D51" s="342" t="s">
        <v>202</v>
      </c>
      <c r="E51" s="343" t="s">
        <v>562</v>
      </c>
      <c r="F51" s="344">
        <v>3.17</v>
      </c>
      <c r="G51" s="341">
        <v>221</v>
      </c>
      <c r="H51" s="347">
        <f t="shared" si="2"/>
        <v>1060.8</v>
      </c>
    </row>
    <row r="52" spans="1:8" ht="19.5" customHeight="1">
      <c r="A52" s="339">
        <f t="shared" si="1"/>
        <v>50</v>
      </c>
      <c r="B52" s="346" t="s">
        <v>330</v>
      </c>
      <c r="C52" s="341" t="s">
        <v>269</v>
      </c>
      <c r="D52" s="342" t="s">
        <v>209</v>
      </c>
      <c r="E52" s="343" t="s">
        <v>2108</v>
      </c>
      <c r="F52" s="344">
        <v>0.47</v>
      </c>
      <c r="G52" s="340">
        <v>43</v>
      </c>
      <c r="H52" s="347">
        <f t="shared" si="2"/>
        <v>206.4</v>
      </c>
    </row>
    <row r="53" spans="1:8" ht="19.5" customHeight="1">
      <c r="A53" s="339">
        <f t="shared" si="1"/>
        <v>51</v>
      </c>
      <c r="B53" s="346" t="s">
        <v>330</v>
      </c>
      <c r="C53" s="341" t="s">
        <v>269</v>
      </c>
      <c r="D53" s="342" t="s">
        <v>209</v>
      </c>
      <c r="E53" s="348" t="s">
        <v>2109</v>
      </c>
      <c r="F53" s="344">
        <v>0.45</v>
      </c>
      <c r="G53" s="340">
        <v>36</v>
      </c>
      <c r="H53" s="347">
        <f t="shared" si="2"/>
        <v>172.79999999999998</v>
      </c>
    </row>
    <row r="54" spans="1:8" ht="19.5" customHeight="1">
      <c r="A54" s="339">
        <f t="shared" si="1"/>
        <v>52</v>
      </c>
      <c r="B54" s="339" t="s">
        <v>330</v>
      </c>
      <c r="C54" s="341" t="s">
        <v>269</v>
      </c>
      <c r="D54" s="342" t="s">
        <v>209</v>
      </c>
      <c r="E54" s="343" t="s">
        <v>2110</v>
      </c>
      <c r="F54" s="344">
        <v>7.38</v>
      </c>
      <c r="G54" s="341">
        <v>186</v>
      </c>
      <c r="H54" s="347">
        <f t="shared" si="2"/>
        <v>892.8</v>
      </c>
    </row>
    <row r="55" spans="1:8" ht="19.5" customHeight="1">
      <c r="A55" s="339">
        <f t="shared" si="1"/>
        <v>53</v>
      </c>
      <c r="B55" s="339" t="s">
        <v>330</v>
      </c>
      <c r="C55" s="341" t="s">
        <v>269</v>
      </c>
      <c r="D55" s="342" t="s">
        <v>209</v>
      </c>
      <c r="E55" s="343" t="s">
        <v>594</v>
      </c>
      <c r="F55" s="344">
        <v>1.27</v>
      </c>
      <c r="G55" s="341">
        <v>111</v>
      </c>
      <c r="H55" s="347">
        <f t="shared" si="2"/>
        <v>532.79999999999995</v>
      </c>
    </row>
    <row r="56" spans="1:8" ht="19.5" customHeight="1">
      <c r="A56" s="339">
        <f t="shared" si="1"/>
        <v>54</v>
      </c>
      <c r="B56" s="346" t="s">
        <v>330</v>
      </c>
      <c r="C56" s="341" t="s">
        <v>269</v>
      </c>
      <c r="D56" s="342" t="s">
        <v>209</v>
      </c>
      <c r="E56" s="343" t="s">
        <v>595</v>
      </c>
      <c r="F56" s="344">
        <v>3.51</v>
      </c>
      <c r="G56" s="340">
        <v>343</v>
      </c>
      <c r="H56" s="347">
        <f t="shared" si="2"/>
        <v>1646.3999999999999</v>
      </c>
    </row>
    <row r="57" spans="1:8" ht="19.5" customHeight="1">
      <c r="A57" s="339">
        <f t="shared" si="1"/>
        <v>55</v>
      </c>
      <c r="B57" s="339" t="s">
        <v>330</v>
      </c>
      <c r="C57" s="341" t="s">
        <v>269</v>
      </c>
      <c r="D57" s="342" t="s">
        <v>202</v>
      </c>
      <c r="E57" s="343" t="s">
        <v>591</v>
      </c>
      <c r="F57" s="344">
        <v>0.85</v>
      </c>
      <c r="G57" s="341">
        <v>95</v>
      </c>
      <c r="H57" s="347">
        <f t="shared" si="2"/>
        <v>456</v>
      </c>
    </row>
  </sheetData>
  <sortState xmlns:xlrd2="http://schemas.microsoft.com/office/spreadsheetml/2017/richdata2" ref="A3:H57">
    <sortCondition ref="C3:C57"/>
    <sortCondition ref="B3:B57"/>
  </sortState>
  <customSheetViews>
    <customSheetView guid="{7D532BC5-A254-437A-86F9-2CA6EA1ADC34}" filter="1" showAutoFilter="1">
      <pageMargins left="0" right="0" top="0" bottom="0" header="0" footer="0"/>
      <autoFilter ref="A2:EA151" xr:uid="{BDBBBA83-77BB-4942-B1DA-BF0E615D8EC6}">
        <filterColumn colId="30">
          <filters>
            <filter val="2024"/>
          </filters>
        </filterColumn>
      </autoFilter>
    </customSheetView>
    <customSheetView guid="{B3E7AF60-1947-4C58-AA1E-4327B501A71A}" filter="1" showAutoFilter="1">
      <pageMargins left="0" right="0" top="0" bottom="0" header="0" footer="0"/>
      <autoFilter ref="A2:EA151" xr:uid="{68E5CDB8-5FC0-4E55-92CF-D573C8B175EA}">
        <filterColumn colId="1">
          <filters>
            <filter val="K_L-Legalizado 2024"/>
            <filter val="L_L-Legalizado 2023"/>
            <filter val="M_L-Legalizado 2022"/>
            <filter val="N_L-Legalizado 2021"/>
            <filter val="O_L-Legalizado 2020"/>
          </filters>
        </filterColumn>
      </autoFilter>
    </customSheetView>
    <customSheetView guid="{47967686-2E47-490E-BF26-D588D8D62352}" filter="1" showAutoFilter="1">
      <pageMargins left="0" right="0" top="0" bottom="0" header="0" footer="0"/>
      <autoFilter ref="A1:EA151" xr:uid="{B887CD4F-C106-4F7F-B521-C871B9690176}"/>
    </customSheetView>
    <customSheetView guid="{D153D381-F678-41AE-B1BF-4EC7DA3871CD}" filter="1" showAutoFilter="1">
      <pageMargins left="0" right="0" top="0" bottom="0" header="0" footer="0"/>
      <autoFilter ref="A2:EA151" xr:uid="{764B7CB0-67DD-43B4-873B-BE1338D7D829}"/>
    </customSheetView>
    <customSheetView guid="{8EFA3867-0716-43F8-9DF3-3A4559B45F6B}" filter="1" showAutoFilter="1">
      <pageMargins left="0" right="0" top="0" bottom="0" header="0" footer="0"/>
      <autoFilter ref="A2:EA151" xr:uid="{7059FC64-B53B-43F2-BD15-F8B9F7124FAF}">
        <filterColumn colId="1">
          <filters>
            <filter val="B_L-Devuelto SDHT 2024"/>
            <filter val="C_L-Devuelto SDHT 2023"/>
            <filter val="D_L-Devuelto SDHT 2022"/>
            <filter val="E_L-Devuelto SDHT 2021"/>
            <filter val="F_L-Devuelto SDHT 2020 o anteriores"/>
          </filters>
        </filterColumn>
      </autoFilter>
    </customSheetView>
    <customSheetView guid="{4A763B5D-5121-4D81-8DB0-FA9DC00A8C8F}" filter="1" showAutoFilter="1">
      <pageMargins left="0" right="0" top="0" bottom="0" header="0" footer="0"/>
      <autoFilter ref="A2:EA151" xr:uid="{0AFE40BC-DE7B-4D1B-B027-A37560CA3C31}">
        <filterColumn colId="70">
          <filters>
            <filter val="1-Sin Auto de Inicio"/>
          </filters>
        </filterColumn>
      </autoFilter>
    </customSheetView>
    <customSheetView guid="{519566EB-43A7-46BC-A26E-9EF1C0110D7F}" filter="1" showAutoFilter="1">
      <pageMargins left="0" right="0" top="0" bottom="0" header="0" footer="0"/>
      <autoFilter ref="A2:EA151" xr:uid="{0F11CCA3-801A-4990-8ADA-FF1DB47B6B81}">
        <filterColumn colId="30">
          <filters>
            <filter val="2016"/>
            <filter val="2024"/>
          </filters>
        </filterColumn>
        <filterColumn colId="70">
          <filters>
            <filter val="1-Sin Auto de Inicio"/>
          </filters>
        </filterColumn>
      </autoFilter>
    </customSheetView>
  </customSheetViews>
  <dataValidations count="2">
    <dataValidation type="list" allowBlank="1" showErrorMessage="1" sqref="C3:D57" xr:uid="{00000000-0002-0000-0600-000011000000}">
      <formula1>#REF!</formula1>
    </dataValidation>
    <dataValidation type="list" allowBlank="1" showInputMessage="1" showErrorMessage="1" sqref="B3:B57" xr:uid="{BECBB876-1034-46E4-9FA3-F53C43AC8D13}">
      <formula1>#REF!</formula1>
    </dataValidation>
  </dataValidations>
  <pageMargins left="0.7" right="0.7" top="0.75" bottom="0.75" header="0" footer="0"/>
  <pageSetup paperSize="3" fitToWidth="0"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DF87"/>
  <sheetViews>
    <sheetView workbookViewId="0">
      <pane ySplit="2" topLeftCell="A3" activePane="bottomLeft" state="frozen"/>
      <selection pane="bottomLeft" activeCell="B4" sqref="B4"/>
    </sheetView>
  </sheetViews>
  <sheetFormatPr baseColWidth="10" defaultColWidth="14.42578125" defaultRowHeight="15" customHeight="1"/>
  <cols>
    <col min="1" max="1" width="7.85546875" customWidth="1"/>
    <col min="2" max="2" width="11.85546875" customWidth="1"/>
    <col min="3" max="3" width="12.140625" customWidth="1"/>
    <col min="4" max="4" width="17.42578125" customWidth="1"/>
    <col min="5" max="7" width="11.7109375" customWidth="1"/>
    <col min="8" max="8" width="10.85546875" customWidth="1"/>
    <col min="9" max="9" width="11.42578125" customWidth="1"/>
    <col min="10" max="10" width="18.140625" customWidth="1"/>
    <col min="11" max="11" width="7" customWidth="1"/>
    <col min="12" max="12" width="8.140625" customWidth="1"/>
    <col min="13" max="13" width="18.42578125" customWidth="1"/>
    <col min="14" max="14" width="13.42578125" customWidth="1"/>
    <col min="15" max="15" width="12.42578125" customWidth="1"/>
    <col min="16" max="16" width="18" customWidth="1"/>
    <col min="17" max="17" width="12.42578125" customWidth="1"/>
    <col min="18" max="18" width="16.28515625" customWidth="1"/>
    <col min="19" max="19" width="13.7109375" customWidth="1"/>
    <col min="20" max="20" width="16.28515625" customWidth="1"/>
    <col min="21" max="21" width="14.140625" customWidth="1"/>
    <col min="22" max="22" width="19" customWidth="1"/>
    <col min="23" max="23" width="14.42578125" customWidth="1"/>
    <col min="24" max="24" width="16.140625" customWidth="1"/>
    <col min="25" max="25" width="15.85546875" customWidth="1"/>
    <col min="26" max="26" width="14.42578125" customWidth="1"/>
    <col min="27" max="27" width="17.28515625" customWidth="1"/>
    <col min="28" max="28" width="17.42578125" customWidth="1"/>
    <col min="29" max="29" width="22.42578125" customWidth="1"/>
    <col min="30" max="30" width="14.7109375" customWidth="1"/>
    <col min="31" max="31" width="20.140625" customWidth="1"/>
    <col min="32" max="32" width="11.28515625" customWidth="1"/>
    <col min="33" max="33" width="12.42578125" customWidth="1"/>
    <col min="34" max="34" width="24.28515625" customWidth="1"/>
    <col min="35" max="35" width="18" customWidth="1"/>
    <col min="36" max="36" width="13.42578125" customWidth="1"/>
    <col min="37" max="37" width="17.42578125" customWidth="1"/>
    <col min="38" max="38" width="12.7109375" customWidth="1"/>
    <col min="39" max="39" width="17.7109375" customWidth="1"/>
    <col min="40" max="40" width="22.140625" customWidth="1"/>
    <col min="41" max="41" width="15.42578125" customWidth="1"/>
    <col min="42" max="42" width="13.85546875" customWidth="1"/>
    <col min="43" max="43" width="19.85546875" customWidth="1"/>
    <col min="44" max="44" width="22.42578125" customWidth="1"/>
    <col min="45" max="45" width="13" customWidth="1"/>
    <col min="46" max="46" width="17.42578125" customWidth="1"/>
    <col min="47" max="47" width="20.42578125" customWidth="1"/>
    <col min="48" max="48" width="13.85546875" customWidth="1"/>
    <col min="49" max="52" width="10.7109375" customWidth="1"/>
    <col min="53" max="53" width="17.28515625" customWidth="1"/>
    <col min="54" max="54" width="15.7109375" customWidth="1"/>
    <col min="55" max="55" width="16" customWidth="1"/>
    <col min="56" max="56" width="19.140625" hidden="1" customWidth="1"/>
    <col min="57" max="57" width="29.42578125" hidden="1" customWidth="1"/>
    <col min="58" max="58" width="26.42578125" hidden="1" customWidth="1"/>
    <col min="59" max="59" width="21.42578125" hidden="1" customWidth="1"/>
    <col min="60" max="60" width="12.42578125" hidden="1" customWidth="1"/>
    <col min="61" max="61" width="12.140625" hidden="1" customWidth="1"/>
    <col min="62" max="62" width="14.42578125" hidden="1"/>
    <col min="63" max="63" width="25.7109375" hidden="1" customWidth="1"/>
    <col min="64" max="64" width="18.42578125" hidden="1" customWidth="1"/>
    <col min="65" max="65" width="22.42578125" hidden="1" customWidth="1"/>
    <col min="66" max="66" width="19.28515625" hidden="1" customWidth="1"/>
    <col min="67" max="67" width="12.7109375" hidden="1" customWidth="1"/>
    <col min="68" max="68" width="25.85546875" hidden="1" customWidth="1"/>
    <col min="69" max="69" width="19.7109375" hidden="1" customWidth="1"/>
    <col min="70" max="70" width="19.42578125" hidden="1" customWidth="1"/>
    <col min="71" max="71" width="19.85546875" hidden="1" customWidth="1"/>
    <col min="72" max="72" width="11" hidden="1" customWidth="1"/>
    <col min="73" max="73" width="28.7109375" hidden="1" customWidth="1"/>
    <col min="74" max="74" width="27.28515625" customWidth="1"/>
    <col min="75" max="75" width="25" customWidth="1"/>
    <col min="76" max="78" width="30.28515625" customWidth="1"/>
    <col min="79" max="79" width="18.42578125" customWidth="1"/>
    <col min="80" max="80" width="12.28515625" customWidth="1"/>
    <col min="81" max="81" width="30.28515625" customWidth="1"/>
    <col min="82" max="82" width="19.7109375" customWidth="1"/>
    <col min="83" max="83" width="13.42578125" customWidth="1"/>
    <col min="84" max="110" width="30.28515625" customWidth="1"/>
  </cols>
  <sheetData>
    <row r="1" spans="1:110" ht="41.25" customHeight="1">
      <c r="A1" s="48"/>
      <c r="B1" s="32"/>
      <c r="C1" s="32"/>
      <c r="D1" s="97" t="s">
        <v>1266</v>
      </c>
      <c r="E1" s="33"/>
      <c r="F1" s="33"/>
      <c r="G1" s="33" t="s">
        <v>1267</v>
      </c>
      <c r="H1" s="33"/>
      <c r="I1" s="33"/>
      <c r="J1" s="34" t="s">
        <v>1268</v>
      </c>
      <c r="K1" s="34"/>
      <c r="L1" s="34"/>
      <c r="M1" s="34"/>
      <c r="N1" s="35" t="s">
        <v>1269</v>
      </c>
      <c r="P1" s="35"/>
      <c r="Q1" s="35"/>
      <c r="R1" s="35"/>
      <c r="S1" s="35"/>
      <c r="T1" s="35"/>
      <c r="AC1" s="35"/>
      <c r="AD1" s="36" t="s">
        <v>1270</v>
      </c>
      <c r="AE1" s="36"/>
      <c r="AF1" s="36"/>
      <c r="AG1" s="35"/>
      <c r="AH1" s="35"/>
      <c r="AI1" s="37" t="s">
        <v>1271</v>
      </c>
      <c r="AJ1" s="37"/>
      <c r="AK1" s="37"/>
      <c r="AL1" s="37"/>
      <c r="AM1" s="98"/>
      <c r="AN1" s="99"/>
      <c r="AO1" s="100"/>
      <c r="AP1" s="37"/>
      <c r="AQ1" s="37"/>
      <c r="AR1" s="101" t="s">
        <v>1272</v>
      </c>
      <c r="AS1" s="102"/>
      <c r="AT1" s="102" t="s">
        <v>1273</v>
      </c>
      <c r="AU1" s="102" t="s">
        <v>1274</v>
      </c>
      <c r="AV1" s="102"/>
      <c r="AW1" s="37"/>
      <c r="AX1" s="37"/>
      <c r="AY1" s="37"/>
      <c r="AZ1" s="37"/>
      <c r="BA1" s="36"/>
      <c r="BB1" s="36"/>
      <c r="BC1" s="36"/>
      <c r="BD1" s="38" t="s">
        <v>1275</v>
      </c>
      <c r="BE1" s="39" t="s">
        <v>1276</v>
      </c>
      <c r="BF1" s="39"/>
      <c r="BG1" s="40"/>
      <c r="BH1" s="39" t="s">
        <v>1277</v>
      </c>
      <c r="BI1" s="39"/>
      <c r="BJ1" s="39"/>
      <c r="BK1" s="40"/>
      <c r="BL1" s="41"/>
      <c r="BM1" s="42"/>
      <c r="BN1" s="43"/>
      <c r="BO1" s="44" t="s">
        <v>1278</v>
      </c>
      <c r="BP1" s="45" t="s">
        <v>1279</v>
      </c>
      <c r="BQ1" s="46" t="s">
        <v>1280</v>
      </c>
      <c r="BR1" s="47" t="s">
        <v>1281</v>
      </c>
      <c r="BS1" s="48"/>
      <c r="BT1" s="49" t="s">
        <v>1282</v>
      </c>
      <c r="BU1" s="50"/>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row>
    <row r="2" spans="1:110" ht="47.25" customHeight="1">
      <c r="A2" s="103" t="s">
        <v>1283</v>
      </c>
      <c r="B2" s="104"/>
      <c r="C2" s="104" t="s">
        <v>1284</v>
      </c>
      <c r="D2" s="105" t="s">
        <v>1285</v>
      </c>
      <c r="E2" s="1" t="s">
        <v>977</v>
      </c>
      <c r="F2" s="1" t="s">
        <v>1286</v>
      </c>
      <c r="G2" s="1" t="s">
        <v>902</v>
      </c>
      <c r="H2" s="1" t="s">
        <v>187</v>
      </c>
      <c r="I2" s="1" t="s">
        <v>978</v>
      </c>
      <c r="J2" s="1" t="s">
        <v>1287</v>
      </c>
      <c r="K2" s="1" t="s">
        <v>1288</v>
      </c>
      <c r="L2" s="1" t="s">
        <v>1289</v>
      </c>
      <c r="M2" s="1" t="s">
        <v>1290</v>
      </c>
      <c r="N2" s="106" t="s">
        <v>1291</v>
      </c>
      <c r="O2" s="1" t="s">
        <v>1292</v>
      </c>
      <c r="P2" s="1" t="s">
        <v>1293</v>
      </c>
      <c r="Q2" s="1" t="s">
        <v>1294</v>
      </c>
      <c r="R2" s="1" t="s">
        <v>1295</v>
      </c>
      <c r="S2" s="1" t="s">
        <v>1296</v>
      </c>
      <c r="T2" s="1" t="s">
        <v>1297</v>
      </c>
      <c r="U2" s="1" t="s">
        <v>1298</v>
      </c>
      <c r="V2" s="1" t="s">
        <v>1299</v>
      </c>
      <c r="W2" s="1" t="s">
        <v>1300</v>
      </c>
      <c r="X2" s="1" t="s">
        <v>1301</v>
      </c>
      <c r="Y2" s="1" t="s">
        <v>1302</v>
      </c>
      <c r="Z2" s="1" t="s">
        <v>1303</v>
      </c>
      <c r="AA2" s="1" t="s">
        <v>1304</v>
      </c>
      <c r="AB2" s="107" t="s">
        <v>1305</v>
      </c>
      <c r="AC2" s="108" t="s">
        <v>1306</v>
      </c>
      <c r="AD2" s="1" t="s">
        <v>1307</v>
      </c>
      <c r="AE2" s="1" t="s">
        <v>1308</v>
      </c>
      <c r="AF2" s="109" t="s">
        <v>1309</v>
      </c>
      <c r="AG2" s="2" t="s">
        <v>1310</v>
      </c>
      <c r="AH2" s="110" t="s">
        <v>1311</v>
      </c>
      <c r="AI2" s="111" t="s">
        <v>61</v>
      </c>
      <c r="AJ2" s="2" t="s">
        <v>62</v>
      </c>
      <c r="AK2" s="2" t="s">
        <v>63</v>
      </c>
      <c r="AL2" s="2" t="s">
        <v>64</v>
      </c>
      <c r="AM2" s="2" t="s">
        <v>65</v>
      </c>
      <c r="AN2" s="112" t="s">
        <v>1312</v>
      </c>
      <c r="AO2" s="113" t="s">
        <v>1313</v>
      </c>
      <c r="AP2" s="113" t="s">
        <v>1314</v>
      </c>
      <c r="AQ2" s="113" t="s">
        <v>1315</v>
      </c>
      <c r="AR2" s="113" t="s">
        <v>1316</v>
      </c>
      <c r="AS2" s="113" t="s">
        <v>1317</v>
      </c>
      <c r="AT2" s="113" t="s">
        <v>1318</v>
      </c>
      <c r="AU2" s="113" t="s">
        <v>1319</v>
      </c>
      <c r="AV2" s="64" t="s">
        <v>1320</v>
      </c>
      <c r="AW2" s="113" t="s">
        <v>1321</v>
      </c>
      <c r="AX2" s="2"/>
      <c r="AY2" s="2"/>
      <c r="AZ2" s="2" t="s">
        <v>1322</v>
      </c>
      <c r="BA2" s="114" t="s">
        <v>975</v>
      </c>
      <c r="BB2" s="114" t="s">
        <v>976</v>
      </c>
      <c r="BC2" s="114" t="s">
        <v>1323</v>
      </c>
      <c r="BD2" s="2" t="s">
        <v>1324</v>
      </c>
      <c r="BE2" s="1" t="s">
        <v>1325</v>
      </c>
      <c r="BF2" s="1" t="s">
        <v>1326</v>
      </c>
      <c r="BG2" s="1" t="s">
        <v>1327</v>
      </c>
      <c r="BH2" s="64" t="s">
        <v>929</v>
      </c>
      <c r="BI2" s="64" t="s">
        <v>979</v>
      </c>
      <c r="BJ2" s="64" t="s">
        <v>980</v>
      </c>
      <c r="BK2" s="64" t="s">
        <v>1265</v>
      </c>
      <c r="BL2" s="1" t="s">
        <v>1328</v>
      </c>
      <c r="BM2" s="1" t="s">
        <v>1329</v>
      </c>
      <c r="BN2" s="1" t="s">
        <v>982</v>
      </c>
      <c r="BO2" s="64" t="s">
        <v>1330</v>
      </c>
      <c r="BP2" s="1" t="s">
        <v>1331</v>
      </c>
      <c r="BQ2" s="82" t="s">
        <v>1332</v>
      </c>
      <c r="BR2" s="82" t="s">
        <v>1333</v>
      </c>
      <c r="BS2" s="82" t="s">
        <v>1334</v>
      </c>
      <c r="BT2" s="1" t="s">
        <v>1335</v>
      </c>
      <c r="BU2" s="64" t="s">
        <v>983</v>
      </c>
      <c r="BV2" s="115" t="s">
        <v>1336</v>
      </c>
      <c r="BW2" s="61" t="s">
        <v>108</v>
      </c>
      <c r="BX2" s="91" t="s">
        <v>1337</v>
      </c>
      <c r="BY2" s="116"/>
      <c r="BZ2" s="116"/>
      <c r="CA2" s="116"/>
      <c r="CB2" s="116"/>
      <c r="CC2" s="116"/>
      <c r="CD2" s="116"/>
      <c r="CE2" s="116"/>
      <c r="CF2" s="116"/>
      <c r="CG2" s="116"/>
      <c r="CH2" s="116"/>
      <c r="CI2" s="116"/>
      <c r="CJ2" s="116"/>
      <c r="CK2" s="116"/>
      <c r="CL2" s="116"/>
      <c r="CM2" s="116"/>
      <c r="CN2" s="116"/>
      <c r="CO2" s="116"/>
      <c r="CP2" s="116"/>
      <c r="CQ2" s="116"/>
      <c r="CR2" s="116"/>
      <c r="CS2" s="116"/>
      <c r="CT2" s="116"/>
      <c r="CU2" s="116"/>
      <c r="CV2" s="116"/>
      <c r="CW2" s="116"/>
      <c r="CX2" s="116"/>
      <c r="CY2" s="116"/>
      <c r="CZ2" s="116"/>
      <c r="DA2" s="116"/>
      <c r="DB2" s="116"/>
      <c r="DC2" s="116"/>
      <c r="DD2" s="116"/>
      <c r="DE2" s="116"/>
      <c r="DF2" s="116"/>
    </row>
    <row r="3" spans="1:110" ht="43.5" customHeight="1">
      <c r="A3" s="51"/>
      <c r="B3" s="52" t="s">
        <v>1338</v>
      </c>
      <c r="C3" s="52" t="s">
        <v>308</v>
      </c>
      <c r="D3" s="52" t="s">
        <v>255</v>
      </c>
      <c r="E3" s="52" t="s">
        <v>313</v>
      </c>
      <c r="F3" s="52"/>
      <c r="G3" s="52" t="s">
        <v>214</v>
      </c>
      <c r="H3" s="52"/>
      <c r="I3" s="52" t="s">
        <v>253</v>
      </c>
      <c r="J3" s="1" t="s">
        <v>713</v>
      </c>
      <c r="K3" s="53">
        <v>2.9712519999999998</v>
      </c>
      <c r="L3" s="117">
        <v>107</v>
      </c>
      <c r="M3" s="52" t="s">
        <v>312</v>
      </c>
      <c r="N3" s="118">
        <f t="shared" ref="N3:N52" si="0">P3</f>
        <v>45135</v>
      </c>
      <c r="O3" s="52" t="s">
        <v>1339</v>
      </c>
      <c r="P3" s="119">
        <v>45135</v>
      </c>
      <c r="Q3" s="52"/>
      <c r="R3" s="119"/>
      <c r="S3" s="52"/>
      <c r="T3" s="119"/>
      <c r="U3" s="52"/>
      <c r="V3" s="119"/>
      <c r="W3" s="52"/>
      <c r="X3" s="119"/>
      <c r="Y3" s="52"/>
      <c r="Z3" s="119"/>
      <c r="AA3" s="52">
        <f t="shared" ref="AA3:AA57" si="1">COUNTA(P3,R3,T3,V3,X3,Z3)</f>
        <v>1</v>
      </c>
      <c r="AB3" s="52"/>
      <c r="AC3" s="52"/>
      <c r="AD3" s="52" t="s">
        <v>1339</v>
      </c>
      <c r="AE3" s="54">
        <v>45135</v>
      </c>
      <c r="AF3" s="55">
        <v>2023</v>
      </c>
      <c r="AG3" s="56">
        <f t="shared" ref="AG3:AG57" ca="1" si="2">IF(C3="1R-En Trámite",(TODAY( )-AE3)/365, 0)</f>
        <v>0</v>
      </c>
      <c r="AH3" s="52"/>
      <c r="AI3" s="52" t="s">
        <v>322</v>
      </c>
      <c r="AJ3" s="55" t="s">
        <v>1199</v>
      </c>
      <c r="AK3" s="54">
        <v>45197</v>
      </c>
      <c r="AL3" s="53" t="s">
        <v>1200</v>
      </c>
      <c r="AM3" s="54">
        <v>45201</v>
      </c>
      <c r="AN3" s="54">
        <f>AM3+30+1</f>
        <v>45232</v>
      </c>
      <c r="AO3" s="53" t="s">
        <v>320</v>
      </c>
      <c r="AP3" s="53">
        <f t="shared" ref="AP3:AP6" ca="1" si="3">AN3-TODAY()</f>
        <v>-511</v>
      </c>
      <c r="AQ3" s="53"/>
      <c r="AR3" s="120">
        <v>0</v>
      </c>
      <c r="AS3" s="53" t="s">
        <v>431</v>
      </c>
      <c r="AT3" s="53" t="s">
        <v>431</v>
      </c>
      <c r="AU3" s="54">
        <f t="shared" ref="AU3:AU7" si="4">IF((AT3="NO"),(AR3+30+1),(AR3+(6*7)))</f>
        <v>31</v>
      </c>
      <c r="AV3" s="92">
        <f t="shared" ref="AV3:AV57" si="5">AU3-AK3</f>
        <v>-45166</v>
      </c>
      <c r="AW3" s="53" t="s">
        <v>319</v>
      </c>
      <c r="AX3" s="53"/>
      <c r="AY3" s="53"/>
      <c r="AZ3" s="53" t="str">
        <f ca="1">IF(AND(AI9="Inconsistencias técnicas",AND(AM9&gt;60)),(TODAY()-AM9),IF(AND(AI9="Por actualización conceptos",AND(AM9&gt;0)),("pendiente concepto"),"sin requerimiento"))</f>
        <v>sin requerimiento</v>
      </c>
      <c r="BA3" s="52" t="s">
        <v>227</v>
      </c>
      <c r="BB3" s="55"/>
      <c r="BC3" s="61" t="s">
        <v>224</v>
      </c>
      <c r="BD3" s="55"/>
      <c r="BE3" s="55"/>
      <c r="BF3" s="55"/>
      <c r="BG3" s="55"/>
      <c r="BH3" s="55"/>
      <c r="BI3" s="55"/>
      <c r="BJ3" s="55"/>
      <c r="BK3" s="55"/>
      <c r="BL3" s="55"/>
      <c r="BM3" s="55"/>
      <c r="BN3" s="55"/>
      <c r="BO3" s="59"/>
      <c r="BP3" s="55"/>
      <c r="BQ3" s="55"/>
      <c r="BR3" s="55"/>
      <c r="BS3" s="55"/>
      <c r="BT3" s="55"/>
      <c r="BU3" s="59"/>
      <c r="BV3" s="52" t="s">
        <v>1340</v>
      </c>
      <c r="BW3" s="52"/>
      <c r="BX3" s="52" t="s">
        <v>1341</v>
      </c>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row>
    <row r="4" spans="1:110" ht="33" customHeight="1">
      <c r="A4" s="51" t="s">
        <v>1185</v>
      </c>
      <c r="B4" s="52" t="s">
        <v>1338</v>
      </c>
      <c r="C4" s="52" t="s">
        <v>308</v>
      </c>
      <c r="D4" s="52" t="s">
        <v>255</v>
      </c>
      <c r="E4" s="52" t="s">
        <v>313</v>
      </c>
      <c r="F4" s="52"/>
      <c r="G4" s="52" t="s">
        <v>214</v>
      </c>
      <c r="H4" s="52" t="s">
        <v>215</v>
      </c>
      <c r="I4" s="52" t="s">
        <v>253</v>
      </c>
      <c r="J4" s="1" t="s">
        <v>707</v>
      </c>
      <c r="K4" s="52">
        <v>8.7799999999999994</v>
      </c>
      <c r="L4" s="117">
        <v>357</v>
      </c>
      <c r="M4" s="52" t="s">
        <v>312</v>
      </c>
      <c r="N4" s="118">
        <f t="shared" si="0"/>
        <v>43061</v>
      </c>
      <c r="O4" s="52" t="s">
        <v>1342</v>
      </c>
      <c r="P4" s="119">
        <v>43061</v>
      </c>
      <c r="Q4" s="52" t="s">
        <v>1343</v>
      </c>
      <c r="R4" s="119">
        <v>44257</v>
      </c>
      <c r="S4" s="52" t="s">
        <v>1344</v>
      </c>
      <c r="T4" s="119">
        <v>44652</v>
      </c>
      <c r="U4" s="52"/>
      <c r="V4" s="119"/>
      <c r="W4" s="52"/>
      <c r="X4" s="119"/>
      <c r="Y4" s="52"/>
      <c r="Z4" s="119"/>
      <c r="AA4" s="52">
        <f t="shared" si="1"/>
        <v>3</v>
      </c>
      <c r="AB4" s="52" t="s">
        <v>1345</v>
      </c>
      <c r="AC4" s="81" t="s">
        <v>1346</v>
      </c>
      <c r="AD4" s="52" t="s">
        <v>1344</v>
      </c>
      <c r="AE4" s="54">
        <v>44652</v>
      </c>
      <c r="AF4" s="55">
        <v>2022</v>
      </c>
      <c r="AG4" s="56">
        <f t="shared" ca="1" si="2"/>
        <v>0</v>
      </c>
      <c r="AH4" s="52" t="s">
        <v>1347</v>
      </c>
      <c r="AI4" s="55" t="s">
        <v>325</v>
      </c>
      <c r="AJ4" s="84" t="s">
        <v>1186</v>
      </c>
      <c r="AK4" s="54">
        <v>45197</v>
      </c>
      <c r="AL4" s="53" t="s">
        <v>1348</v>
      </c>
      <c r="AM4" s="54">
        <v>45204</v>
      </c>
      <c r="AN4" s="54">
        <f t="shared" ref="AN4:AN8" si="6">AM4+30</f>
        <v>45234</v>
      </c>
      <c r="AO4" s="53" t="s">
        <v>320</v>
      </c>
      <c r="AP4" s="53">
        <f t="shared" ca="1" si="3"/>
        <v>-509</v>
      </c>
      <c r="AQ4" s="53"/>
      <c r="AR4" s="53"/>
      <c r="AS4" s="53" t="s">
        <v>431</v>
      </c>
      <c r="AT4" s="53" t="s">
        <v>431</v>
      </c>
      <c r="AU4" s="54">
        <f t="shared" si="4"/>
        <v>31</v>
      </c>
      <c r="AV4" s="92">
        <f t="shared" si="5"/>
        <v>-45166</v>
      </c>
      <c r="AW4" s="53"/>
      <c r="AX4" s="53"/>
      <c r="AY4" s="53"/>
      <c r="AZ4" s="53" t="str">
        <f t="shared" ref="AZ4:AZ8" ca="1" si="7">IF(AND(AI4="Inconsistencias técnicas",AND(AM4&gt;60)),(TODAY()-AM4),IF(AND(AI4="Por actualización conceptos",AND(AM4&gt;0)),("pendiente concepto"),"sin requerimiento"))</f>
        <v>sin requerimiento</v>
      </c>
      <c r="BA4" s="52" t="s">
        <v>698</v>
      </c>
      <c r="BB4" s="55"/>
      <c r="BC4" s="61" t="s">
        <v>224</v>
      </c>
      <c r="BD4" s="55" t="s">
        <v>1349</v>
      </c>
      <c r="BE4" s="55" t="s">
        <v>1187</v>
      </c>
      <c r="BF4" s="55" t="s">
        <v>1188</v>
      </c>
      <c r="BG4" s="55" t="s">
        <v>1350</v>
      </c>
      <c r="BH4" s="55" t="s">
        <v>1053</v>
      </c>
      <c r="BI4" s="55" t="s">
        <v>1189</v>
      </c>
      <c r="BJ4" s="55" t="s">
        <v>1053</v>
      </c>
      <c r="BK4" s="55" t="s">
        <v>1190</v>
      </c>
      <c r="BL4" s="55" t="s">
        <v>303</v>
      </c>
      <c r="BM4" s="55" t="s">
        <v>304</v>
      </c>
      <c r="BN4" s="55" t="s">
        <v>311</v>
      </c>
      <c r="BO4" s="55" t="s">
        <v>1067</v>
      </c>
      <c r="BP4" s="55" t="s">
        <v>1351</v>
      </c>
      <c r="BQ4" s="55" t="s">
        <v>211</v>
      </c>
      <c r="BR4" s="55" t="s">
        <v>321</v>
      </c>
      <c r="BS4" s="55" t="s">
        <v>987</v>
      </c>
      <c r="BT4" s="55" t="s">
        <v>313</v>
      </c>
      <c r="BU4" s="55" t="s">
        <v>1352</v>
      </c>
      <c r="BV4" s="52" t="s">
        <v>1353</v>
      </c>
      <c r="BW4" s="52"/>
      <c r="BX4" s="52" t="s">
        <v>297</v>
      </c>
      <c r="BY4" s="32"/>
      <c r="BZ4" s="76" t="s">
        <v>61</v>
      </c>
      <c r="CA4" s="76" t="s">
        <v>1354</v>
      </c>
      <c r="CB4" s="32"/>
      <c r="CC4" s="76" t="s">
        <v>1313</v>
      </c>
      <c r="CD4" s="76" t="s">
        <v>1354</v>
      </c>
      <c r="CE4" s="32"/>
      <c r="CF4" s="76" t="s">
        <v>1321</v>
      </c>
      <c r="CG4" s="76" t="s">
        <v>1354</v>
      </c>
      <c r="CH4" s="32"/>
      <c r="CI4" s="32"/>
      <c r="CJ4" s="32"/>
      <c r="CK4" s="32"/>
      <c r="CL4" s="32"/>
      <c r="CM4" s="32"/>
      <c r="CN4" s="32"/>
      <c r="CO4" s="32"/>
      <c r="CP4" s="32"/>
      <c r="CQ4" s="32"/>
      <c r="CR4" s="32"/>
      <c r="CS4" s="32"/>
      <c r="CT4" s="32"/>
      <c r="CU4" s="32"/>
      <c r="CV4" s="32"/>
      <c r="CW4" s="32"/>
      <c r="CX4" s="32"/>
      <c r="CY4" s="32"/>
      <c r="CZ4" s="32"/>
      <c r="DA4" s="32"/>
      <c r="DB4" s="32"/>
      <c r="DC4" s="32"/>
      <c r="DD4" s="32"/>
      <c r="DE4" s="32"/>
      <c r="DF4" s="32"/>
    </row>
    <row r="5" spans="1:110" ht="35.25" customHeight="1">
      <c r="A5" s="51" t="s">
        <v>1261</v>
      </c>
      <c r="B5" s="52" t="s">
        <v>1338</v>
      </c>
      <c r="C5" s="52" t="s">
        <v>308</v>
      </c>
      <c r="D5" s="52" t="s">
        <v>255</v>
      </c>
      <c r="E5" s="52" t="s">
        <v>1355</v>
      </c>
      <c r="F5" s="52"/>
      <c r="G5" s="52" t="s">
        <v>214</v>
      </c>
      <c r="H5" s="52" t="s">
        <v>215</v>
      </c>
      <c r="I5" s="52" t="s">
        <v>248</v>
      </c>
      <c r="J5" s="1" t="s">
        <v>719</v>
      </c>
      <c r="K5" s="53">
        <v>34.983029999999999</v>
      </c>
      <c r="L5" s="117">
        <v>930</v>
      </c>
      <c r="M5" s="52"/>
      <c r="N5" s="118">
        <f t="shared" si="0"/>
        <v>44977</v>
      </c>
      <c r="O5" s="52" t="s">
        <v>1356</v>
      </c>
      <c r="P5" s="119">
        <v>44977</v>
      </c>
      <c r="Q5" s="52"/>
      <c r="R5" s="119"/>
      <c r="S5" s="52"/>
      <c r="T5" s="119"/>
      <c r="U5" s="52"/>
      <c r="V5" s="119"/>
      <c r="W5" s="52"/>
      <c r="X5" s="119"/>
      <c r="Y5" s="52"/>
      <c r="Z5" s="119"/>
      <c r="AA5" s="52">
        <f t="shared" si="1"/>
        <v>1</v>
      </c>
      <c r="AB5" s="52" t="s">
        <v>1357</v>
      </c>
      <c r="AC5" s="52"/>
      <c r="AD5" s="55" t="s">
        <v>1358</v>
      </c>
      <c r="AE5" s="54">
        <v>44974</v>
      </c>
      <c r="AF5" s="55">
        <v>2023</v>
      </c>
      <c r="AG5" s="56">
        <f t="shared" ca="1" si="2"/>
        <v>0</v>
      </c>
      <c r="AH5" s="55" t="s">
        <v>1263</v>
      </c>
      <c r="AI5" s="55" t="s">
        <v>325</v>
      </c>
      <c r="AJ5" s="55" t="s">
        <v>1262</v>
      </c>
      <c r="AK5" s="54">
        <v>45019</v>
      </c>
      <c r="AL5" s="53"/>
      <c r="AM5" s="54">
        <f>AK5</f>
        <v>45019</v>
      </c>
      <c r="AN5" s="54">
        <f t="shared" si="6"/>
        <v>45049</v>
      </c>
      <c r="AO5" s="53" t="s">
        <v>320</v>
      </c>
      <c r="AP5" s="53">
        <f t="shared" ca="1" si="3"/>
        <v>-694</v>
      </c>
      <c r="AQ5" s="53"/>
      <c r="AR5" s="53"/>
      <c r="AS5" s="53" t="s">
        <v>431</v>
      </c>
      <c r="AT5" s="53" t="s">
        <v>431</v>
      </c>
      <c r="AU5" s="54">
        <f t="shared" si="4"/>
        <v>31</v>
      </c>
      <c r="AV5" s="92">
        <f t="shared" si="5"/>
        <v>-44988</v>
      </c>
      <c r="AW5" s="53"/>
      <c r="AX5" s="53"/>
      <c r="AY5" s="53"/>
      <c r="AZ5" s="53" t="str">
        <f t="shared" ca="1" si="7"/>
        <v>sin requerimiento</v>
      </c>
      <c r="BA5" s="52" t="s">
        <v>234</v>
      </c>
      <c r="BB5" s="55"/>
      <c r="BC5" s="61" t="s">
        <v>224</v>
      </c>
      <c r="BD5" s="55"/>
      <c r="BE5" s="55"/>
      <c r="BF5" s="55" t="s">
        <v>1264</v>
      </c>
      <c r="BG5" s="55"/>
      <c r="BH5" s="55"/>
      <c r="BI5" s="55"/>
      <c r="BJ5" s="55"/>
      <c r="BK5" s="55"/>
      <c r="BL5" s="55" t="s">
        <v>309</v>
      </c>
      <c r="BM5" s="55" t="s">
        <v>316</v>
      </c>
      <c r="BN5" s="55" t="s">
        <v>1359</v>
      </c>
      <c r="BO5" s="55"/>
      <c r="BP5" s="55"/>
      <c r="BQ5" s="55" t="s">
        <v>211</v>
      </c>
      <c r="BR5" s="55" t="s">
        <v>321</v>
      </c>
      <c r="BS5" s="55" t="s">
        <v>987</v>
      </c>
      <c r="BT5" s="55"/>
      <c r="BU5" s="55"/>
      <c r="BV5" s="121" t="s">
        <v>1360</v>
      </c>
      <c r="BW5" s="52"/>
      <c r="BX5" s="52" t="s">
        <v>297</v>
      </c>
      <c r="BY5" s="32"/>
      <c r="BZ5" s="76" t="s">
        <v>325</v>
      </c>
      <c r="CA5" s="76">
        <v>18</v>
      </c>
      <c r="CB5" s="32"/>
      <c r="CC5" s="122" t="s">
        <v>1361</v>
      </c>
      <c r="CD5" s="76">
        <v>1</v>
      </c>
      <c r="CE5" s="32"/>
      <c r="CF5" s="122"/>
      <c r="CG5" s="76">
        <v>26</v>
      </c>
      <c r="CH5" s="32"/>
      <c r="CI5" s="32"/>
      <c r="CJ5" s="32"/>
      <c r="CK5" s="32"/>
      <c r="CL5" s="32"/>
      <c r="CM5" s="32"/>
      <c r="CN5" s="32"/>
      <c r="CO5" s="32"/>
      <c r="CP5" s="32"/>
      <c r="CQ5" s="32"/>
      <c r="CR5" s="32"/>
      <c r="CS5" s="32"/>
      <c r="CT5" s="32"/>
      <c r="CU5" s="32"/>
      <c r="CV5" s="32"/>
      <c r="CW5" s="32"/>
      <c r="CX5" s="32"/>
      <c r="CY5" s="32"/>
      <c r="CZ5" s="32"/>
      <c r="DA5" s="32"/>
      <c r="DB5" s="32"/>
      <c r="DC5" s="32"/>
      <c r="DD5" s="32"/>
      <c r="DE5" s="32"/>
      <c r="DF5" s="32"/>
    </row>
    <row r="6" spans="1:110" ht="46.5" customHeight="1">
      <c r="A6" s="51" t="s">
        <v>1233</v>
      </c>
      <c r="B6" s="67" t="s">
        <v>1338</v>
      </c>
      <c r="C6" s="67" t="s">
        <v>308</v>
      </c>
      <c r="D6" s="67" t="s">
        <v>255</v>
      </c>
      <c r="E6" s="67" t="s">
        <v>313</v>
      </c>
      <c r="F6" s="67"/>
      <c r="G6" s="67" t="s">
        <v>269</v>
      </c>
      <c r="H6" s="67" t="s">
        <v>209</v>
      </c>
      <c r="I6" s="67" t="s">
        <v>248</v>
      </c>
      <c r="J6" s="61" t="s">
        <v>1362</v>
      </c>
      <c r="K6" s="67">
        <v>4.42</v>
      </c>
      <c r="L6" s="123">
        <v>268</v>
      </c>
      <c r="M6" s="67" t="s">
        <v>312</v>
      </c>
      <c r="N6" s="118">
        <f t="shared" si="0"/>
        <v>42684</v>
      </c>
      <c r="O6" s="51" t="s">
        <v>1363</v>
      </c>
      <c r="P6" s="119">
        <v>42684</v>
      </c>
      <c r="Q6" s="52" t="s">
        <v>1364</v>
      </c>
      <c r="R6" s="119">
        <v>43391</v>
      </c>
      <c r="S6" s="52" t="s">
        <v>1365</v>
      </c>
      <c r="T6" s="119">
        <v>43537</v>
      </c>
      <c r="U6" s="52" t="s">
        <v>1366</v>
      </c>
      <c r="V6" s="119">
        <v>43830</v>
      </c>
      <c r="W6" s="52"/>
      <c r="X6" s="119"/>
      <c r="Y6" s="52"/>
      <c r="Z6" s="119"/>
      <c r="AA6" s="52">
        <f t="shared" si="1"/>
        <v>4</v>
      </c>
      <c r="AB6" s="67" t="s">
        <v>1367</v>
      </c>
      <c r="AC6" s="67" t="s">
        <v>1368</v>
      </c>
      <c r="AD6" s="67" t="s">
        <v>1366</v>
      </c>
      <c r="AE6" s="68">
        <v>43830</v>
      </c>
      <c r="AF6" s="69">
        <v>2019</v>
      </c>
      <c r="AG6" s="70">
        <f t="shared" ca="1" si="2"/>
        <v>0</v>
      </c>
      <c r="AH6" s="67" t="s">
        <v>1236</v>
      </c>
      <c r="AI6" s="69" t="s">
        <v>325</v>
      </c>
      <c r="AJ6" s="69" t="s">
        <v>1234</v>
      </c>
      <c r="AK6" s="68">
        <v>45131</v>
      </c>
      <c r="AL6" s="72" t="s">
        <v>1235</v>
      </c>
      <c r="AM6" s="68">
        <v>45135</v>
      </c>
      <c r="AN6" s="124">
        <f t="shared" si="6"/>
        <v>45165</v>
      </c>
      <c r="AO6" s="72" t="s">
        <v>320</v>
      </c>
      <c r="AP6" s="53">
        <f t="shared" ca="1" si="3"/>
        <v>-578</v>
      </c>
      <c r="AQ6" s="72" t="s">
        <v>1369</v>
      </c>
      <c r="AR6" s="71">
        <v>45176</v>
      </c>
      <c r="AS6" s="53" t="s">
        <v>431</v>
      </c>
      <c r="AT6" s="53" t="s">
        <v>431</v>
      </c>
      <c r="AU6" s="54">
        <f t="shared" si="4"/>
        <v>45207</v>
      </c>
      <c r="AV6" s="92">
        <f t="shared" si="5"/>
        <v>76</v>
      </c>
      <c r="AW6" s="72"/>
      <c r="AX6" s="72"/>
      <c r="AY6" s="72"/>
      <c r="AZ6" s="72" t="str">
        <f t="shared" ca="1" si="7"/>
        <v>sin requerimiento</v>
      </c>
      <c r="BA6" s="67" t="s">
        <v>254</v>
      </c>
      <c r="BB6" s="69"/>
      <c r="BC6" s="61" t="s">
        <v>224</v>
      </c>
      <c r="BD6" s="69" t="s">
        <v>1370</v>
      </c>
      <c r="BE6" s="69" t="s">
        <v>1237</v>
      </c>
      <c r="BF6" s="69" t="s">
        <v>1238</v>
      </c>
      <c r="BG6" s="69" t="s">
        <v>1239</v>
      </c>
      <c r="BH6" s="69" t="s">
        <v>1067</v>
      </c>
      <c r="BI6" s="69" t="s">
        <v>1073</v>
      </c>
      <c r="BJ6" s="69" t="s">
        <v>1067</v>
      </c>
      <c r="BK6" s="69" t="s">
        <v>1371</v>
      </c>
      <c r="BL6" s="69" t="s">
        <v>303</v>
      </c>
      <c r="BM6" s="69" t="s">
        <v>304</v>
      </c>
      <c r="BN6" s="69" t="s">
        <v>304</v>
      </c>
      <c r="BO6" s="69"/>
      <c r="BP6" s="73" t="s">
        <v>1372</v>
      </c>
      <c r="BQ6" s="69" t="s">
        <v>211</v>
      </c>
      <c r="BR6" s="69" t="s">
        <v>321</v>
      </c>
      <c r="BS6" s="69" t="s">
        <v>987</v>
      </c>
      <c r="BT6" s="69" t="s">
        <v>313</v>
      </c>
      <c r="BU6" s="69" t="s">
        <v>1373</v>
      </c>
      <c r="BV6" s="67" t="s">
        <v>1374</v>
      </c>
      <c r="BW6" s="67"/>
      <c r="BX6" s="67" t="s">
        <v>278</v>
      </c>
      <c r="BY6" s="78"/>
      <c r="BZ6" s="76" t="s">
        <v>322</v>
      </c>
      <c r="CA6" s="76">
        <v>7</v>
      </c>
      <c r="CB6" s="78"/>
      <c r="CC6" s="122" t="s">
        <v>1375</v>
      </c>
      <c r="CD6" s="76">
        <v>1</v>
      </c>
      <c r="CE6" s="78"/>
      <c r="CF6" s="122" t="s">
        <v>319</v>
      </c>
      <c r="CG6" s="76">
        <v>1</v>
      </c>
      <c r="CH6" s="78"/>
      <c r="CI6" s="78"/>
      <c r="CJ6" s="78"/>
      <c r="CK6" s="78"/>
      <c r="CL6" s="78"/>
      <c r="CM6" s="78"/>
      <c r="CN6" s="78"/>
      <c r="CO6" s="78"/>
      <c r="CP6" s="78"/>
      <c r="CQ6" s="78"/>
      <c r="CR6" s="78"/>
      <c r="CS6" s="78"/>
      <c r="CT6" s="78"/>
      <c r="CU6" s="78"/>
      <c r="CV6" s="78"/>
      <c r="CW6" s="78"/>
      <c r="CX6" s="78"/>
      <c r="CY6" s="78"/>
      <c r="CZ6" s="78"/>
      <c r="DA6" s="78"/>
      <c r="DB6" s="78"/>
      <c r="DC6" s="78"/>
      <c r="DD6" s="78"/>
      <c r="DE6" s="78"/>
      <c r="DF6" s="78"/>
    </row>
    <row r="7" spans="1:110" ht="27" customHeight="1">
      <c r="A7" s="79" t="s">
        <v>1163</v>
      </c>
      <c r="B7" s="52" t="s">
        <v>1338</v>
      </c>
      <c r="C7" s="52" t="s">
        <v>308</v>
      </c>
      <c r="D7" s="52" t="s">
        <v>255</v>
      </c>
      <c r="E7" s="52" t="s">
        <v>313</v>
      </c>
      <c r="F7" s="52" t="s">
        <v>307</v>
      </c>
      <c r="G7" s="52" t="s">
        <v>269</v>
      </c>
      <c r="H7" s="52" t="s">
        <v>209</v>
      </c>
      <c r="I7" s="52" t="s">
        <v>253</v>
      </c>
      <c r="J7" s="1" t="s">
        <v>1376</v>
      </c>
      <c r="K7" s="53">
        <v>7.3528510000000002</v>
      </c>
      <c r="L7" s="117">
        <v>230</v>
      </c>
      <c r="M7" s="52" t="s">
        <v>312</v>
      </c>
      <c r="N7" s="118">
        <f t="shared" si="0"/>
        <v>44918</v>
      </c>
      <c r="O7" s="52" t="s">
        <v>1377</v>
      </c>
      <c r="P7" s="119">
        <v>44918</v>
      </c>
      <c r="Q7" s="52"/>
      <c r="R7" s="119"/>
      <c r="S7" s="52"/>
      <c r="T7" s="119"/>
      <c r="U7" s="52"/>
      <c r="V7" s="119"/>
      <c r="W7" s="52"/>
      <c r="X7" s="119"/>
      <c r="Y7" s="52"/>
      <c r="Z7" s="119"/>
      <c r="AA7" s="52">
        <f t="shared" si="1"/>
        <v>1</v>
      </c>
      <c r="AB7" s="52" t="s">
        <v>1378</v>
      </c>
      <c r="AC7" s="52"/>
      <c r="AD7" s="55" t="s">
        <v>1379</v>
      </c>
      <c r="AE7" s="54">
        <v>44921</v>
      </c>
      <c r="AF7" s="55">
        <v>2022</v>
      </c>
      <c r="AG7" s="56">
        <f t="shared" ca="1" si="2"/>
        <v>0</v>
      </c>
      <c r="AH7" s="52"/>
      <c r="AI7" s="55" t="s">
        <v>325</v>
      </c>
      <c r="AJ7" s="125" t="s">
        <v>430</v>
      </c>
      <c r="AK7" s="85">
        <v>45030</v>
      </c>
      <c r="AL7" s="96" t="s">
        <v>1164</v>
      </c>
      <c r="AM7" s="85">
        <v>45033</v>
      </c>
      <c r="AN7" s="94">
        <f t="shared" si="6"/>
        <v>45063</v>
      </c>
      <c r="AO7" s="53" t="s">
        <v>1361</v>
      </c>
      <c r="AP7" s="53"/>
      <c r="AQ7" s="53" t="s">
        <v>1380</v>
      </c>
      <c r="AR7" s="54" t="s">
        <v>1381</v>
      </c>
      <c r="AS7" s="52" t="s">
        <v>431</v>
      </c>
      <c r="AT7" s="52" t="s">
        <v>431</v>
      </c>
      <c r="AU7" s="54" t="e">
        <f t="shared" si="4"/>
        <v>#VALUE!</v>
      </c>
      <c r="AV7" s="92" t="e">
        <f t="shared" si="5"/>
        <v>#VALUE!</v>
      </c>
      <c r="AW7" s="53"/>
      <c r="AX7" s="53"/>
      <c r="AY7" s="53"/>
      <c r="AZ7" s="53" t="str">
        <f t="shared" ca="1" si="7"/>
        <v>sin requerimiento</v>
      </c>
      <c r="BA7" s="52" t="s">
        <v>254</v>
      </c>
      <c r="BB7" s="55"/>
      <c r="BC7" s="1" t="s">
        <v>220</v>
      </c>
      <c r="BD7" s="55"/>
      <c r="BE7" s="55"/>
      <c r="BF7" s="55"/>
      <c r="BG7" s="55"/>
      <c r="BH7" s="55"/>
      <c r="BI7" s="55"/>
      <c r="BJ7" s="55"/>
      <c r="BK7" s="55"/>
      <c r="BL7" s="55" t="s">
        <v>314</v>
      </c>
      <c r="BM7" s="55" t="s">
        <v>316</v>
      </c>
      <c r="BN7" s="55" t="s">
        <v>1359</v>
      </c>
      <c r="BO7" s="55"/>
      <c r="BP7" s="55"/>
      <c r="BQ7" s="55" t="s">
        <v>211</v>
      </c>
      <c r="BR7" s="55" t="s">
        <v>321</v>
      </c>
      <c r="BS7" s="55" t="s">
        <v>987</v>
      </c>
      <c r="BT7" s="55"/>
      <c r="BU7" s="55"/>
      <c r="BV7" s="52" t="s">
        <v>1382</v>
      </c>
      <c r="BW7" s="52"/>
      <c r="BX7" s="52" t="s">
        <v>297</v>
      </c>
      <c r="BY7" s="32"/>
      <c r="BZ7" s="76" t="s">
        <v>323</v>
      </c>
      <c r="CA7" s="76">
        <v>1</v>
      </c>
      <c r="CB7" s="32"/>
      <c r="CC7" s="122" t="s">
        <v>1383</v>
      </c>
      <c r="CD7" s="76">
        <v>1</v>
      </c>
      <c r="CE7" s="32"/>
      <c r="CF7" s="76" t="s">
        <v>1384</v>
      </c>
      <c r="CG7" s="76">
        <v>27</v>
      </c>
      <c r="CH7" s="32"/>
      <c r="CI7" s="32"/>
      <c r="CJ7" s="32"/>
      <c r="CK7" s="32"/>
      <c r="CL7" s="32"/>
      <c r="CM7" s="32"/>
      <c r="CN7" s="32"/>
      <c r="CO7" s="32"/>
      <c r="CP7" s="32"/>
      <c r="CQ7" s="32"/>
      <c r="CR7" s="32"/>
      <c r="CS7" s="32"/>
      <c r="CT7" s="32"/>
      <c r="CU7" s="32"/>
      <c r="CV7" s="32"/>
      <c r="CW7" s="32"/>
      <c r="CX7" s="32"/>
      <c r="CY7" s="32"/>
      <c r="CZ7" s="32"/>
      <c r="DA7" s="32"/>
      <c r="DB7" s="32"/>
      <c r="DC7" s="32"/>
      <c r="DD7" s="32"/>
      <c r="DE7" s="32"/>
      <c r="DF7" s="32"/>
    </row>
    <row r="8" spans="1:110" ht="30" customHeight="1">
      <c r="A8" s="51" t="s">
        <v>1207</v>
      </c>
      <c r="B8" s="67" t="s">
        <v>1338</v>
      </c>
      <c r="C8" s="67" t="s">
        <v>308</v>
      </c>
      <c r="D8" s="67" t="s">
        <v>255</v>
      </c>
      <c r="E8" s="67" t="s">
        <v>313</v>
      </c>
      <c r="F8" s="67"/>
      <c r="G8" s="67" t="s">
        <v>265</v>
      </c>
      <c r="H8" s="67" t="s">
        <v>270</v>
      </c>
      <c r="I8" s="67" t="s">
        <v>253</v>
      </c>
      <c r="J8" s="61" t="s">
        <v>723</v>
      </c>
      <c r="K8" s="72">
        <v>3.6</v>
      </c>
      <c r="L8" s="123">
        <v>226</v>
      </c>
      <c r="M8" s="67"/>
      <c r="N8" s="118">
        <f t="shared" si="0"/>
        <v>45016</v>
      </c>
      <c r="O8" s="67" t="s">
        <v>1385</v>
      </c>
      <c r="P8" s="119">
        <v>45016</v>
      </c>
      <c r="Q8" s="52"/>
      <c r="R8" s="119"/>
      <c r="S8" s="52"/>
      <c r="T8" s="119"/>
      <c r="U8" s="52"/>
      <c r="V8" s="119"/>
      <c r="W8" s="52"/>
      <c r="X8" s="119"/>
      <c r="Y8" s="52"/>
      <c r="Z8" s="119"/>
      <c r="AA8" s="52">
        <f t="shared" si="1"/>
        <v>1</v>
      </c>
      <c r="AB8" s="67" t="s">
        <v>1386</v>
      </c>
      <c r="AC8" s="67"/>
      <c r="AD8" s="67" t="s">
        <v>1385</v>
      </c>
      <c r="AE8" s="68">
        <v>45016</v>
      </c>
      <c r="AF8" s="69">
        <v>2023</v>
      </c>
      <c r="AG8" s="70">
        <f t="shared" ca="1" si="2"/>
        <v>0</v>
      </c>
      <c r="AH8" s="67" t="s">
        <v>1209</v>
      </c>
      <c r="AI8" s="69" t="s">
        <v>325</v>
      </c>
      <c r="AJ8" s="69" t="s">
        <v>1208</v>
      </c>
      <c r="AK8" s="68">
        <v>45169</v>
      </c>
      <c r="AL8" s="72"/>
      <c r="AM8" s="68">
        <f>AK8</f>
        <v>45169</v>
      </c>
      <c r="AN8" s="68">
        <f t="shared" si="6"/>
        <v>45199</v>
      </c>
      <c r="AO8" s="72" t="s">
        <v>320</v>
      </c>
      <c r="AP8" s="53">
        <f t="shared" ref="AP8:AP9" ca="1" si="8">AN8-TODAY()</f>
        <v>-544</v>
      </c>
      <c r="AQ8" s="72"/>
      <c r="AR8" s="72"/>
      <c r="AS8" s="53" t="s">
        <v>431</v>
      </c>
      <c r="AT8" s="53" t="s">
        <v>431</v>
      </c>
      <c r="AU8" s="72"/>
      <c r="AV8" s="92">
        <f t="shared" si="5"/>
        <v>-45169</v>
      </c>
      <c r="AW8" s="72"/>
      <c r="AX8" s="72"/>
      <c r="AY8" s="72"/>
      <c r="AZ8" s="72" t="str">
        <f t="shared" ca="1" si="7"/>
        <v>sin requerimiento</v>
      </c>
      <c r="BA8" s="67" t="s">
        <v>234</v>
      </c>
      <c r="BB8" s="69"/>
      <c r="BC8" s="61" t="s">
        <v>220</v>
      </c>
      <c r="BD8" s="69"/>
      <c r="BE8" s="69"/>
      <c r="BF8" s="69"/>
      <c r="BG8" s="69"/>
      <c r="BH8" s="69"/>
      <c r="BI8" s="69"/>
      <c r="BJ8" s="69"/>
      <c r="BK8" s="69"/>
      <c r="BL8" s="69" t="s">
        <v>314</v>
      </c>
      <c r="BM8" s="69" t="s">
        <v>316</v>
      </c>
      <c r="BN8" s="69" t="s">
        <v>315</v>
      </c>
      <c r="BO8" s="69"/>
      <c r="BP8" s="73"/>
      <c r="BQ8" s="69" t="s">
        <v>211</v>
      </c>
      <c r="BR8" s="69" t="s">
        <v>321</v>
      </c>
      <c r="BS8" s="69" t="s">
        <v>987</v>
      </c>
      <c r="BT8" s="69"/>
      <c r="BU8" s="69"/>
      <c r="BV8" s="121" t="s">
        <v>735</v>
      </c>
      <c r="BW8" s="67"/>
      <c r="BX8" s="67" t="s">
        <v>297</v>
      </c>
      <c r="BY8" s="78"/>
      <c r="BZ8" s="76" t="s">
        <v>324</v>
      </c>
      <c r="CA8" s="76">
        <v>1</v>
      </c>
      <c r="CB8" s="78"/>
      <c r="CC8" s="122" t="s">
        <v>319</v>
      </c>
      <c r="CD8" s="76">
        <v>3</v>
      </c>
      <c r="CE8" s="78"/>
      <c r="CF8" s="76"/>
      <c r="CG8" s="76"/>
      <c r="CH8" s="78"/>
      <c r="CI8" s="78"/>
      <c r="CJ8" s="78"/>
      <c r="CK8" s="78"/>
      <c r="CL8" s="78"/>
      <c r="CM8" s="78"/>
      <c r="CN8" s="78"/>
      <c r="CO8" s="78"/>
      <c r="CP8" s="78"/>
      <c r="CQ8" s="78"/>
      <c r="CR8" s="78"/>
      <c r="CS8" s="78"/>
      <c r="CT8" s="78"/>
      <c r="CU8" s="78"/>
      <c r="CV8" s="78"/>
      <c r="CW8" s="78"/>
      <c r="CX8" s="78"/>
      <c r="CY8" s="78"/>
      <c r="CZ8" s="78"/>
      <c r="DA8" s="78"/>
      <c r="DB8" s="78"/>
      <c r="DC8" s="78"/>
      <c r="DD8" s="78"/>
      <c r="DE8" s="78"/>
      <c r="DF8" s="78"/>
    </row>
    <row r="9" spans="1:110" ht="35.25" customHeight="1">
      <c r="A9" s="51" t="s">
        <v>1012</v>
      </c>
      <c r="B9" s="52" t="s">
        <v>1338</v>
      </c>
      <c r="C9" s="52" t="s">
        <v>308</v>
      </c>
      <c r="D9" s="52" t="s">
        <v>255</v>
      </c>
      <c r="E9" s="52" t="s">
        <v>307</v>
      </c>
      <c r="F9" s="52"/>
      <c r="G9" s="52" t="s">
        <v>240</v>
      </c>
      <c r="H9" s="52" t="s">
        <v>293</v>
      </c>
      <c r="I9" s="52" t="s">
        <v>989</v>
      </c>
      <c r="J9" s="1" t="s">
        <v>840</v>
      </c>
      <c r="K9" s="53">
        <v>16.75</v>
      </c>
      <c r="L9" s="117">
        <v>1139</v>
      </c>
      <c r="M9" s="52" t="s">
        <v>312</v>
      </c>
      <c r="N9" s="118">
        <f t="shared" si="0"/>
        <v>44347</v>
      </c>
      <c r="O9" s="52" t="s">
        <v>1013</v>
      </c>
      <c r="P9" s="119">
        <v>44347</v>
      </c>
      <c r="Q9" s="52" t="s">
        <v>1387</v>
      </c>
      <c r="R9" s="119">
        <v>44774</v>
      </c>
      <c r="S9" s="52"/>
      <c r="T9" s="119"/>
      <c r="U9" s="52"/>
      <c r="V9" s="119"/>
      <c r="W9" s="52"/>
      <c r="X9" s="119"/>
      <c r="Y9" s="52"/>
      <c r="Z9" s="119"/>
      <c r="AA9" s="52">
        <f t="shared" si="1"/>
        <v>2</v>
      </c>
      <c r="AB9" s="52" t="s">
        <v>1388</v>
      </c>
      <c r="AC9" s="52" t="s">
        <v>1389</v>
      </c>
      <c r="AD9" s="52" t="s">
        <v>1387</v>
      </c>
      <c r="AE9" s="54">
        <v>44774</v>
      </c>
      <c r="AF9" s="55">
        <v>2022</v>
      </c>
      <c r="AG9" s="56">
        <f t="shared" ca="1" si="2"/>
        <v>0</v>
      </c>
      <c r="AH9" s="52" t="s">
        <v>1015</v>
      </c>
      <c r="AI9" s="52" t="s">
        <v>322</v>
      </c>
      <c r="AJ9" s="52" t="s">
        <v>1014</v>
      </c>
      <c r="AK9" s="54">
        <v>45174</v>
      </c>
      <c r="AL9" s="53" t="s">
        <v>1390</v>
      </c>
      <c r="AM9" s="54">
        <v>45177</v>
      </c>
      <c r="AN9" s="54">
        <f>AM9+30+1</f>
        <v>45208</v>
      </c>
      <c r="AO9" s="53" t="s">
        <v>320</v>
      </c>
      <c r="AP9" s="53">
        <f t="shared" ca="1" si="8"/>
        <v>-535</v>
      </c>
      <c r="AQ9" s="53"/>
      <c r="AR9" s="66"/>
      <c r="AS9" s="53" t="s">
        <v>431</v>
      </c>
      <c r="AT9" s="53" t="s">
        <v>431</v>
      </c>
      <c r="AU9" s="54"/>
      <c r="AV9" s="92">
        <f t="shared" si="5"/>
        <v>-45174</v>
      </c>
      <c r="BA9" s="55" t="s">
        <v>227</v>
      </c>
      <c r="BB9" s="52"/>
      <c r="BC9" s="61" t="s">
        <v>224</v>
      </c>
      <c r="BD9" s="52" t="s">
        <v>1391</v>
      </c>
      <c r="BE9" s="55" t="s">
        <v>1016</v>
      </c>
      <c r="BF9" s="55" t="s">
        <v>1017</v>
      </c>
      <c r="BG9" s="55" t="s">
        <v>1018</v>
      </c>
      <c r="BH9" s="52" t="s">
        <v>1067</v>
      </c>
      <c r="BI9" s="52" t="s">
        <v>1019</v>
      </c>
      <c r="BJ9" s="52" t="s">
        <v>1067</v>
      </c>
      <c r="BK9" s="52" t="s">
        <v>1020</v>
      </c>
      <c r="BL9" s="55" t="s">
        <v>303</v>
      </c>
      <c r="BM9" s="55" t="s">
        <v>304</v>
      </c>
      <c r="BN9" s="55" t="s">
        <v>315</v>
      </c>
      <c r="BO9" s="52"/>
      <c r="BP9" s="52"/>
      <c r="BQ9" s="55" t="s">
        <v>211</v>
      </c>
      <c r="BR9" s="55" t="s">
        <v>321</v>
      </c>
      <c r="BS9" s="55" t="s">
        <v>987</v>
      </c>
      <c r="BT9" s="55" t="s">
        <v>313</v>
      </c>
      <c r="BU9" s="55" t="s">
        <v>1392</v>
      </c>
      <c r="BV9" s="126" t="s">
        <v>1393</v>
      </c>
      <c r="BW9" s="52"/>
      <c r="BX9" s="52" t="s">
        <v>297</v>
      </c>
      <c r="BY9" s="32"/>
      <c r="BZ9" s="76" t="s">
        <v>1384</v>
      </c>
      <c r="CA9" s="76">
        <v>27</v>
      </c>
      <c r="CB9" s="32"/>
      <c r="CC9" s="122" t="s">
        <v>320</v>
      </c>
      <c r="CD9" s="76">
        <v>18</v>
      </c>
      <c r="CE9" s="32"/>
      <c r="CF9" s="76"/>
      <c r="CG9" s="76"/>
      <c r="CH9" s="32"/>
      <c r="CI9" s="32"/>
      <c r="CJ9" s="32"/>
      <c r="CK9" s="32"/>
      <c r="CL9" s="32"/>
      <c r="CM9" s="32"/>
      <c r="CN9" s="32"/>
      <c r="CO9" s="32"/>
      <c r="CP9" s="32"/>
      <c r="CQ9" s="32"/>
      <c r="CR9" s="32"/>
      <c r="CS9" s="32"/>
      <c r="CT9" s="32"/>
      <c r="CU9" s="32"/>
      <c r="CV9" s="32"/>
      <c r="CW9" s="32"/>
      <c r="CX9" s="32"/>
      <c r="CY9" s="32"/>
      <c r="CZ9" s="32"/>
      <c r="DA9" s="32"/>
      <c r="DB9" s="32"/>
      <c r="DC9" s="32"/>
      <c r="DD9" s="32"/>
      <c r="DE9" s="32"/>
      <c r="DF9" s="32"/>
    </row>
    <row r="10" spans="1:110" ht="27.75" customHeight="1">
      <c r="A10" s="51" t="s">
        <v>1191</v>
      </c>
      <c r="B10" s="52" t="s">
        <v>1338</v>
      </c>
      <c r="C10" s="52" t="s">
        <v>308</v>
      </c>
      <c r="D10" s="52" t="s">
        <v>255</v>
      </c>
      <c r="E10" s="52" t="s">
        <v>307</v>
      </c>
      <c r="F10" s="52"/>
      <c r="G10" s="52" t="s">
        <v>193</v>
      </c>
      <c r="H10" s="52" t="s">
        <v>284</v>
      </c>
      <c r="I10" s="52" t="s">
        <v>253</v>
      </c>
      <c r="J10" s="1" t="s">
        <v>1394</v>
      </c>
      <c r="K10" s="52">
        <v>4.33</v>
      </c>
      <c r="L10" s="117">
        <v>180</v>
      </c>
      <c r="M10" s="52" t="s">
        <v>306</v>
      </c>
      <c r="N10" s="118">
        <f t="shared" si="0"/>
        <v>44616</v>
      </c>
      <c r="O10" s="52" t="s">
        <v>1395</v>
      </c>
      <c r="P10" s="119">
        <v>44616</v>
      </c>
      <c r="Q10" s="52" t="s">
        <v>1396</v>
      </c>
      <c r="R10" s="119">
        <v>44699</v>
      </c>
      <c r="S10" s="52"/>
      <c r="T10" s="119"/>
      <c r="U10" s="52"/>
      <c r="V10" s="119"/>
      <c r="W10" s="52"/>
      <c r="X10" s="119"/>
      <c r="Y10" s="52"/>
      <c r="Z10" s="119"/>
      <c r="AA10" s="52">
        <f t="shared" si="1"/>
        <v>2</v>
      </c>
      <c r="AB10" s="52" t="s">
        <v>1397</v>
      </c>
      <c r="AC10" s="52" t="s">
        <v>1398</v>
      </c>
      <c r="AD10" s="55" t="s">
        <v>1396</v>
      </c>
      <c r="AE10" s="54">
        <v>44699</v>
      </c>
      <c r="AF10" s="55">
        <v>2022</v>
      </c>
      <c r="AG10" s="56">
        <f t="shared" ca="1" si="2"/>
        <v>0</v>
      </c>
      <c r="AH10" s="52" t="s">
        <v>1193</v>
      </c>
      <c r="AI10" s="52" t="s">
        <v>323</v>
      </c>
      <c r="AJ10" s="55" t="s">
        <v>1192</v>
      </c>
      <c r="AK10" s="54">
        <v>45120</v>
      </c>
      <c r="AL10" s="53"/>
      <c r="AM10" s="127">
        <f>AK10+3</f>
        <v>45123</v>
      </c>
      <c r="AN10" s="54">
        <f t="shared" ref="AN10:AN11" si="9">AM10+30</f>
        <v>45153</v>
      </c>
      <c r="AO10" s="53" t="s">
        <v>319</v>
      </c>
      <c r="AP10" s="53"/>
      <c r="AQ10" s="53" t="s">
        <v>1399</v>
      </c>
      <c r="AR10" s="54">
        <v>45174</v>
      </c>
      <c r="AS10" s="53" t="s">
        <v>307</v>
      </c>
      <c r="AT10" s="53" t="s">
        <v>307</v>
      </c>
      <c r="AU10" s="54">
        <f>IF((AT10="NO"),(AR10+30+1),(AR10+(6*7)))</f>
        <v>45216</v>
      </c>
      <c r="AV10" s="92">
        <f t="shared" si="5"/>
        <v>96</v>
      </c>
      <c r="AW10" s="53"/>
      <c r="AX10" s="53"/>
      <c r="AY10" s="53"/>
      <c r="AZ10" s="53" t="str">
        <f t="shared" ref="AZ10:AZ57" ca="1" si="10">IF(AND(AI10="Inconsistencias técnicas",AND(AM10&gt;60)),(TODAY()-AM10),IF(AND(AI10="Por actualización conceptos",AND(AM10&gt;0)),("pendiente concepto"),"sin requerimiento"))</f>
        <v>sin requerimiento</v>
      </c>
      <c r="BA10" s="55" t="s">
        <v>227</v>
      </c>
      <c r="BB10" s="55"/>
      <c r="BC10" s="61" t="s">
        <v>224</v>
      </c>
      <c r="BD10" s="55" t="s">
        <v>1400</v>
      </c>
      <c r="BE10" s="55" t="s">
        <v>1194</v>
      </c>
      <c r="BF10" s="55" t="s">
        <v>1195</v>
      </c>
      <c r="BG10" s="55" t="s">
        <v>1196</v>
      </c>
      <c r="BH10" s="55" t="s">
        <v>1067</v>
      </c>
      <c r="BI10" s="55" t="s">
        <v>1197</v>
      </c>
      <c r="BJ10" s="55" t="s">
        <v>1067</v>
      </c>
      <c r="BK10" s="55" t="s">
        <v>1198</v>
      </c>
      <c r="BL10" s="55" t="s">
        <v>303</v>
      </c>
      <c r="BM10" s="55" t="s">
        <v>304</v>
      </c>
      <c r="BN10" s="55" t="s">
        <v>1401</v>
      </c>
      <c r="BO10" s="55"/>
      <c r="BP10" s="55"/>
      <c r="BQ10" s="55" t="s">
        <v>211</v>
      </c>
      <c r="BR10" s="55" t="s">
        <v>321</v>
      </c>
      <c r="BS10" s="55" t="s">
        <v>987</v>
      </c>
      <c r="BT10" s="55" t="s">
        <v>313</v>
      </c>
      <c r="BU10" s="58" t="s">
        <v>1402</v>
      </c>
      <c r="BV10" s="77" t="s">
        <v>1403</v>
      </c>
      <c r="BW10" s="52"/>
      <c r="BX10" s="52" t="s">
        <v>297</v>
      </c>
      <c r="BY10" s="32"/>
      <c r="BZ10" s="32"/>
      <c r="CA10" s="32"/>
      <c r="CB10" s="32"/>
      <c r="CC10" s="62" t="s">
        <v>317</v>
      </c>
      <c r="CD10" s="32">
        <v>3</v>
      </c>
      <c r="CE10" s="32"/>
      <c r="CF10" s="32"/>
      <c r="CG10" s="32"/>
      <c r="CH10" s="32"/>
      <c r="CI10" s="32"/>
      <c r="CJ10" s="32"/>
      <c r="CK10" s="32"/>
      <c r="CL10" s="32"/>
      <c r="CM10" s="32"/>
      <c r="CN10" s="32"/>
      <c r="CO10" s="32"/>
      <c r="CP10" s="32"/>
      <c r="CQ10" s="32"/>
      <c r="CR10" s="32"/>
      <c r="CS10" s="32"/>
      <c r="CT10" s="32"/>
      <c r="CU10" s="32"/>
      <c r="CV10" s="32"/>
      <c r="CW10" s="32"/>
      <c r="CX10" s="32"/>
      <c r="CY10" s="32"/>
      <c r="CZ10" s="32"/>
      <c r="DA10" s="32"/>
      <c r="DB10" s="32"/>
      <c r="DC10" s="32"/>
      <c r="DD10" s="32"/>
      <c r="DE10" s="32"/>
      <c r="DF10" s="32"/>
    </row>
    <row r="11" spans="1:110" ht="33" customHeight="1">
      <c r="A11" s="51" t="s">
        <v>1240</v>
      </c>
      <c r="B11" s="52" t="s">
        <v>1338</v>
      </c>
      <c r="C11" s="52" t="s">
        <v>308</v>
      </c>
      <c r="D11" s="52" t="s">
        <v>255</v>
      </c>
      <c r="E11" s="52" t="s">
        <v>313</v>
      </c>
      <c r="F11" s="52"/>
      <c r="G11" s="52" t="s">
        <v>217</v>
      </c>
      <c r="H11" s="52" t="s">
        <v>215</v>
      </c>
      <c r="I11" s="52" t="s">
        <v>989</v>
      </c>
      <c r="J11" s="1" t="s">
        <v>761</v>
      </c>
      <c r="K11" s="52">
        <v>6.7</v>
      </c>
      <c r="L11" s="117">
        <v>660</v>
      </c>
      <c r="M11" s="52" t="s">
        <v>312</v>
      </c>
      <c r="N11" s="118">
        <f t="shared" si="0"/>
        <v>43797</v>
      </c>
      <c r="O11" s="52" t="s">
        <v>1404</v>
      </c>
      <c r="P11" s="119">
        <v>43797</v>
      </c>
      <c r="Q11" s="52"/>
      <c r="R11" s="119"/>
      <c r="S11" s="52"/>
      <c r="T11" s="119"/>
      <c r="U11" s="52"/>
      <c r="V11" s="119"/>
      <c r="W11" s="52"/>
      <c r="X11" s="119"/>
      <c r="Y11" s="52"/>
      <c r="Z11" s="119"/>
      <c r="AA11" s="52">
        <f t="shared" si="1"/>
        <v>1</v>
      </c>
      <c r="AB11" s="52" t="s">
        <v>1405</v>
      </c>
      <c r="AC11" s="52" t="s">
        <v>1406</v>
      </c>
      <c r="AD11" s="52" t="s">
        <v>1404</v>
      </c>
      <c r="AE11" s="54">
        <v>43797</v>
      </c>
      <c r="AF11" s="55">
        <v>2019</v>
      </c>
      <c r="AG11" s="56">
        <f t="shared" ca="1" si="2"/>
        <v>0</v>
      </c>
      <c r="AH11" s="52"/>
      <c r="AI11" s="69" t="s">
        <v>325</v>
      </c>
      <c r="AJ11" s="52" t="s">
        <v>1241</v>
      </c>
      <c r="AK11" s="54">
        <v>45115</v>
      </c>
      <c r="AL11" s="53"/>
      <c r="AM11" s="54">
        <v>45115</v>
      </c>
      <c r="AN11" s="94">
        <f t="shared" si="9"/>
        <v>45145</v>
      </c>
      <c r="AO11" s="53" t="s">
        <v>320</v>
      </c>
      <c r="AP11" s="53">
        <f t="shared" ref="AP11:AP20" ca="1" si="11">AN11-TODAY()</f>
        <v>-598</v>
      </c>
      <c r="AQ11" s="53"/>
      <c r="AR11" s="53"/>
      <c r="AS11" s="53" t="s">
        <v>431</v>
      </c>
      <c r="AT11" s="53" t="s">
        <v>431</v>
      </c>
      <c r="AU11" s="53"/>
      <c r="AV11" s="92">
        <f t="shared" si="5"/>
        <v>-45115</v>
      </c>
      <c r="AW11" s="53"/>
      <c r="AX11" s="53"/>
      <c r="AY11" s="53"/>
      <c r="AZ11" s="53" t="str">
        <f t="shared" ca="1" si="10"/>
        <v>sin requerimiento</v>
      </c>
      <c r="BA11" s="52" t="s">
        <v>254</v>
      </c>
      <c r="BB11" s="52"/>
      <c r="BC11" s="61" t="s">
        <v>220</v>
      </c>
      <c r="BD11" s="52" t="s">
        <v>1407</v>
      </c>
      <c r="BE11" s="55" t="s">
        <v>1242</v>
      </c>
      <c r="BF11" s="55" t="s">
        <v>1408</v>
      </c>
      <c r="BG11" s="55" t="s">
        <v>1243</v>
      </c>
      <c r="BH11" s="55" t="s">
        <v>1053</v>
      </c>
      <c r="BI11" s="55" t="s">
        <v>1244</v>
      </c>
      <c r="BJ11" s="55" t="s">
        <v>1053</v>
      </c>
      <c r="BK11" s="55" t="s">
        <v>1409</v>
      </c>
      <c r="BL11" s="55" t="s">
        <v>303</v>
      </c>
      <c r="BM11" s="55" t="s">
        <v>304</v>
      </c>
      <c r="BN11" s="55" t="s">
        <v>304</v>
      </c>
      <c r="BO11" s="58" t="s">
        <v>1410</v>
      </c>
      <c r="BP11" s="55" t="s">
        <v>1067</v>
      </c>
      <c r="BQ11" s="55" t="s">
        <v>211</v>
      </c>
      <c r="BR11" s="55" t="s">
        <v>321</v>
      </c>
      <c r="BS11" s="55" t="s">
        <v>987</v>
      </c>
      <c r="BT11" s="55" t="s">
        <v>313</v>
      </c>
      <c r="BU11" s="58" t="s">
        <v>1411</v>
      </c>
      <c r="BV11" s="52" t="s">
        <v>1412</v>
      </c>
      <c r="BW11" s="52"/>
      <c r="BX11" s="52" t="s">
        <v>278</v>
      </c>
      <c r="BY11" s="32"/>
      <c r="BZ11" s="32"/>
      <c r="CA11" s="32"/>
      <c r="CB11" s="32"/>
      <c r="CC11" s="32" t="s">
        <v>1384</v>
      </c>
      <c r="CD11" s="32">
        <v>27</v>
      </c>
      <c r="CE11" s="32"/>
      <c r="CF11" s="32"/>
      <c r="CG11" s="32"/>
      <c r="CH11" s="32"/>
      <c r="CI11" s="32"/>
      <c r="CJ11" s="32"/>
      <c r="CK11" s="32"/>
      <c r="CL11" s="32"/>
      <c r="CM11" s="32"/>
      <c r="CN11" s="32"/>
      <c r="CO11" s="32"/>
      <c r="CP11" s="32"/>
      <c r="CQ11" s="32"/>
      <c r="CR11" s="32"/>
      <c r="CS11" s="32"/>
      <c r="CT11" s="32"/>
      <c r="CU11" s="32"/>
      <c r="CV11" s="32"/>
      <c r="CW11" s="32"/>
      <c r="CX11" s="32"/>
      <c r="CY11" s="32"/>
      <c r="CZ11" s="32"/>
      <c r="DA11" s="32"/>
      <c r="DB11" s="32"/>
      <c r="DC11" s="32"/>
      <c r="DD11" s="32"/>
      <c r="DE11" s="32"/>
      <c r="DF11" s="32"/>
    </row>
    <row r="12" spans="1:110" ht="41.25" customHeight="1">
      <c r="A12" s="51" t="s">
        <v>1210</v>
      </c>
      <c r="B12" s="52" t="s">
        <v>1338</v>
      </c>
      <c r="C12" s="52" t="s">
        <v>308</v>
      </c>
      <c r="D12" s="52" t="s">
        <v>255</v>
      </c>
      <c r="E12" s="52" t="s">
        <v>307</v>
      </c>
      <c r="F12" s="52"/>
      <c r="G12" s="52" t="s">
        <v>240</v>
      </c>
      <c r="H12" s="52" t="s">
        <v>293</v>
      </c>
      <c r="I12" s="52" t="s">
        <v>253</v>
      </c>
      <c r="J12" s="75" t="s">
        <v>741</v>
      </c>
      <c r="K12" s="52">
        <v>0.76</v>
      </c>
      <c r="L12" s="117">
        <v>68</v>
      </c>
      <c r="M12" s="52" t="s">
        <v>312</v>
      </c>
      <c r="N12" s="118">
        <f t="shared" si="0"/>
        <v>43343</v>
      </c>
      <c r="O12" s="52" t="s">
        <v>1413</v>
      </c>
      <c r="P12" s="119">
        <v>43343</v>
      </c>
      <c r="Q12" s="52" t="s">
        <v>1414</v>
      </c>
      <c r="R12" s="119">
        <v>43502</v>
      </c>
      <c r="S12" s="52" t="s">
        <v>1415</v>
      </c>
      <c r="T12" s="119">
        <v>43588</v>
      </c>
      <c r="U12" s="52" t="s">
        <v>1416</v>
      </c>
      <c r="V12" s="119">
        <v>44155</v>
      </c>
      <c r="W12" s="52" t="s">
        <v>1417</v>
      </c>
      <c r="X12" s="119">
        <v>44267</v>
      </c>
      <c r="Y12" s="52"/>
      <c r="Z12" s="119"/>
      <c r="AA12" s="52">
        <f t="shared" si="1"/>
        <v>5</v>
      </c>
      <c r="AB12" s="52" t="s">
        <v>1418</v>
      </c>
      <c r="AC12" s="52" t="s">
        <v>1419</v>
      </c>
      <c r="AD12" s="52" t="s">
        <v>1420</v>
      </c>
      <c r="AE12" s="54">
        <v>44267</v>
      </c>
      <c r="AF12" s="55">
        <v>2021</v>
      </c>
      <c r="AG12" s="56">
        <f t="shared" ca="1" si="2"/>
        <v>0</v>
      </c>
      <c r="AH12" s="52" t="s">
        <v>1421</v>
      </c>
      <c r="AI12" s="52" t="s">
        <v>322</v>
      </c>
      <c r="AJ12" s="52" t="s">
        <v>1211</v>
      </c>
      <c r="AK12" s="54">
        <v>45164</v>
      </c>
      <c r="AL12" s="53" t="s">
        <v>1212</v>
      </c>
      <c r="AM12" s="54">
        <v>45174</v>
      </c>
      <c r="AN12" s="54">
        <f>AM12+30+1</f>
        <v>45205</v>
      </c>
      <c r="AO12" s="53" t="s">
        <v>320</v>
      </c>
      <c r="AP12" s="53">
        <f t="shared" ca="1" si="11"/>
        <v>-538</v>
      </c>
      <c r="AQ12" s="53"/>
      <c r="AR12" s="57"/>
      <c r="AS12" s="53" t="s">
        <v>431</v>
      </c>
      <c r="AT12" s="53" t="s">
        <v>431</v>
      </c>
      <c r="AU12" s="57"/>
      <c r="AV12" s="92">
        <f t="shared" si="5"/>
        <v>-45164</v>
      </c>
      <c r="AW12" s="53"/>
      <c r="AX12" s="53"/>
      <c r="AY12" s="53"/>
      <c r="AZ12" s="53" t="str">
        <f t="shared" ca="1" si="10"/>
        <v>sin requerimiento</v>
      </c>
      <c r="BA12" s="55" t="s">
        <v>212</v>
      </c>
      <c r="BB12" s="52"/>
      <c r="BC12" s="61" t="s">
        <v>220</v>
      </c>
      <c r="BD12" s="52" t="s">
        <v>1422</v>
      </c>
      <c r="BE12" s="55" t="s">
        <v>1213</v>
      </c>
      <c r="BF12" s="55" t="s">
        <v>1214</v>
      </c>
      <c r="BG12" s="55" t="s">
        <v>1215</v>
      </c>
      <c r="BH12" s="52" t="s">
        <v>1067</v>
      </c>
      <c r="BI12" s="52" t="s">
        <v>1075</v>
      </c>
      <c r="BJ12" s="52" t="s">
        <v>1067</v>
      </c>
      <c r="BK12" s="52" t="s">
        <v>1216</v>
      </c>
      <c r="BL12" s="55" t="s">
        <v>303</v>
      </c>
      <c r="BM12" s="55" t="s">
        <v>304</v>
      </c>
      <c r="BN12" s="55" t="s">
        <v>304</v>
      </c>
      <c r="BO12" s="52"/>
      <c r="BP12" s="60" t="s">
        <v>1423</v>
      </c>
      <c r="BQ12" s="55" t="s">
        <v>211</v>
      </c>
      <c r="BR12" s="55" t="s">
        <v>321</v>
      </c>
      <c r="BS12" s="55" t="s">
        <v>987</v>
      </c>
      <c r="BT12" s="55" t="s">
        <v>313</v>
      </c>
      <c r="BU12" s="58" t="s">
        <v>1424</v>
      </c>
      <c r="BV12" s="81" t="s">
        <v>1425</v>
      </c>
      <c r="BW12" s="52"/>
      <c r="BX12" s="52" t="s">
        <v>297</v>
      </c>
      <c r="BY12" s="32"/>
      <c r="BZ12" s="32"/>
      <c r="CA12" s="32"/>
      <c r="CB12" s="32"/>
      <c r="CC12" s="32"/>
      <c r="CD12" s="32"/>
      <c r="CE12" s="32"/>
      <c r="CF12" s="32"/>
      <c r="CG12" s="32"/>
      <c r="CH12" s="32"/>
      <c r="CI12" s="32"/>
      <c r="CJ12" s="32"/>
      <c r="CK12" s="32"/>
      <c r="CL12" s="32"/>
      <c r="CM12" s="32"/>
      <c r="CN12" s="32"/>
      <c r="CO12" s="32"/>
      <c r="CP12" s="32"/>
      <c r="CQ12" s="32"/>
      <c r="CR12" s="32"/>
      <c r="CS12" s="32"/>
      <c r="CT12" s="32"/>
      <c r="CU12" s="32"/>
      <c r="CV12" s="32"/>
      <c r="CW12" s="32"/>
      <c r="CX12" s="32"/>
      <c r="CY12" s="32"/>
      <c r="CZ12" s="32"/>
      <c r="DA12" s="32"/>
      <c r="DB12" s="32"/>
      <c r="DC12" s="32"/>
      <c r="DD12" s="32"/>
      <c r="DE12" s="32"/>
      <c r="DF12" s="32"/>
    </row>
    <row r="13" spans="1:110" ht="24" customHeight="1">
      <c r="A13" s="51" t="s">
        <v>1217</v>
      </c>
      <c r="B13" s="52" t="s">
        <v>1338</v>
      </c>
      <c r="C13" s="52" t="s">
        <v>308</v>
      </c>
      <c r="D13" s="52" t="s">
        <v>255</v>
      </c>
      <c r="E13" s="52" t="s">
        <v>313</v>
      </c>
      <c r="F13" s="52"/>
      <c r="G13" s="52" t="s">
        <v>193</v>
      </c>
      <c r="H13" s="52" t="s">
        <v>284</v>
      </c>
      <c r="I13" s="52" t="s">
        <v>253</v>
      </c>
      <c r="J13" s="1" t="s">
        <v>743</v>
      </c>
      <c r="K13" s="53">
        <v>6.0816569999999999</v>
      </c>
      <c r="L13" s="117">
        <v>335</v>
      </c>
      <c r="M13" s="52"/>
      <c r="N13" s="118">
        <f t="shared" si="0"/>
        <v>44932</v>
      </c>
      <c r="O13" s="52" t="s">
        <v>1426</v>
      </c>
      <c r="P13" s="119">
        <v>44932</v>
      </c>
      <c r="Q13" s="52"/>
      <c r="R13" s="119"/>
      <c r="S13" s="52"/>
      <c r="T13" s="119"/>
      <c r="U13" s="52"/>
      <c r="V13" s="119"/>
      <c r="W13" s="52"/>
      <c r="X13" s="119"/>
      <c r="Y13" s="52"/>
      <c r="Z13" s="119"/>
      <c r="AA13" s="52">
        <f t="shared" si="1"/>
        <v>1</v>
      </c>
      <c r="AB13" s="52" t="s">
        <v>1427</v>
      </c>
      <c r="AC13" s="52" t="s">
        <v>1428</v>
      </c>
      <c r="AD13" s="52" t="s">
        <v>1429</v>
      </c>
      <c r="AE13" s="54">
        <v>44932</v>
      </c>
      <c r="AF13" s="55">
        <v>2023</v>
      </c>
      <c r="AG13" s="56">
        <f t="shared" ca="1" si="2"/>
        <v>0</v>
      </c>
      <c r="AH13" s="52" t="s">
        <v>1218</v>
      </c>
      <c r="AI13" s="55" t="s">
        <v>324</v>
      </c>
      <c r="AJ13" s="55" t="s">
        <v>1430</v>
      </c>
      <c r="AK13" s="54">
        <v>45175</v>
      </c>
      <c r="AL13" s="53" t="s">
        <v>1431</v>
      </c>
      <c r="AM13" s="128">
        <f>AK13+3</f>
        <v>45178</v>
      </c>
      <c r="AN13" s="54">
        <f t="shared" ref="AN13:AN57" si="12">AM13+30</f>
        <v>45208</v>
      </c>
      <c r="AO13" s="53" t="s">
        <v>320</v>
      </c>
      <c r="AP13" s="53">
        <f t="shared" ca="1" si="11"/>
        <v>-535</v>
      </c>
      <c r="AQ13" s="53"/>
      <c r="AR13" s="53"/>
      <c r="AS13" s="53" t="s">
        <v>431</v>
      </c>
      <c r="AT13" s="53" t="s">
        <v>431</v>
      </c>
      <c r="AU13" s="53"/>
      <c r="AV13" s="92">
        <f t="shared" si="5"/>
        <v>-45175</v>
      </c>
      <c r="AW13" s="53"/>
      <c r="AX13" s="53"/>
      <c r="AY13" s="53"/>
      <c r="AZ13" s="53" t="str">
        <f t="shared" ca="1" si="10"/>
        <v>sin requerimiento</v>
      </c>
      <c r="BA13" s="55" t="s">
        <v>212</v>
      </c>
      <c r="BB13" s="55"/>
      <c r="BC13" s="61" t="s">
        <v>220</v>
      </c>
      <c r="BD13" s="55"/>
      <c r="BE13" s="55"/>
      <c r="BF13" s="55"/>
      <c r="BG13" s="55"/>
      <c r="BH13" s="55"/>
      <c r="BI13" s="55"/>
      <c r="BJ13" s="55"/>
      <c r="BK13" s="55"/>
      <c r="BL13" s="55" t="s">
        <v>309</v>
      </c>
      <c r="BM13" s="55" t="s">
        <v>316</v>
      </c>
      <c r="BN13" s="55"/>
      <c r="BO13" s="55"/>
      <c r="BP13" s="54"/>
      <c r="BQ13" s="55" t="s">
        <v>211</v>
      </c>
      <c r="BR13" s="55" t="s">
        <v>321</v>
      </c>
      <c r="BS13" s="55" t="s">
        <v>987</v>
      </c>
      <c r="BT13" s="55"/>
      <c r="BU13" s="58"/>
      <c r="BV13" s="59" t="s">
        <v>1432</v>
      </c>
      <c r="BW13" s="52"/>
      <c r="BX13" s="52" t="s">
        <v>297</v>
      </c>
      <c r="BY13" s="32"/>
      <c r="BZ13" s="32"/>
      <c r="CA13" s="32"/>
      <c r="CB13" s="32"/>
      <c r="CC13" s="32"/>
      <c r="CD13" s="32"/>
      <c r="CE13" s="32"/>
      <c r="CF13" s="32"/>
      <c r="CG13" s="32"/>
      <c r="CH13" s="32"/>
      <c r="CI13" s="32"/>
      <c r="CJ13" s="32"/>
      <c r="CK13" s="32"/>
      <c r="CL13" s="32"/>
      <c r="CM13" s="32"/>
      <c r="CN13" s="32"/>
      <c r="CO13" s="32"/>
      <c r="CP13" s="32"/>
      <c r="CQ13" s="32"/>
      <c r="CR13" s="32"/>
      <c r="CS13" s="32"/>
      <c r="CT13" s="32"/>
      <c r="CU13" s="32"/>
      <c r="CV13" s="32"/>
      <c r="CW13" s="32"/>
      <c r="CX13" s="32"/>
      <c r="CY13" s="32"/>
      <c r="CZ13" s="32"/>
      <c r="DA13" s="32"/>
      <c r="DB13" s="32"/>
      <c r="DC13" s="32"/>
      <c r="DD13" s="32"/>
      <c r="DE13" s="32"/>
      <c r="DF13" s="32"/>
    </row>
    <row r="14" spans="1:110" ht="24" customHeight="1">
      <c r="A14" s="51" t="s">
        <v>1105</v>
      </c>
      <c r="B14" s="52" t="s">
        <v>1338</v>
      </c>
      <c r="C14" s="52" t="s">
        <v>308</v>
      </c>
      <c r="D14" s="52" t="s">
        <v>255</v>
      </c>
      <c r="E14" s="52" t="s">
        <v>307</v>
      </c>
      <c r="F14" s="52"/>
      <c r="G14" s="52" t="s">
        <v>233</v>
      </c>
      <c r="H14" s="52" t="s">
        <v>241</v>
      </c>
      <c r="I14" s="52" t="s">
        <v>253</v>
      </c>
      <c r="J14" s="1" t="s">
        <v>850</v>
      </c>
      <c r="K14" s="53">
        <v>2.08</v>
      </c>
      <c r="L14" s="117">
        <v>88</v>
      </c>
      <c r="M14" s="52" t="s">
        <v>312</v>
      </c>
      <c r="N14" s="118">
        <f t="shared" si="0"/>
        <v>43465</v>
      </c>
      <c r="O14" s="52" t="s">
        <v>1433</v>
      </c>
      <c r="P14" s="119">
        <v>43465</v>
      </c>
      <c r="Q14" s="52" t="s">
        <v>1433</v>
      </c>
      <c r="R14" s="119">
        <v>43465</v>
      </c>
      <c r="S14" s="52" t="s">
        <v>1434</v>
      </c>
      <c r="T14" s="119">
        <v>43889</v>
      </c>
      <c r="U14" s="52"/>
      <c r="V14" s="119"/>
      <c r="W14" s="52"/>
      <c r="X14" s="119"/>
      <c r="Y14" s="52"/>
      <c r="Z14" s="119"/>
      <c r="AA14" s="52">
        <f t="shared" si="1"/>
        <v>3</v>
      </c>
      <c r="AB14" s="52" t="s">
        <v>1435</v>
      </c>
      <c r="AC14" s="52" t="s">
        <v>1436</v>
      </c>
      <c r="AD14" s="52" t="s">
        <v>1434</v>
      </c>
      <c r="AE14" s="54">
        <v>43889</v>
      </c>
      <c r="AF14" s="55">
        <v>2020</v>
      </c>
      <c r="AG14" s="56">
        <f t="shared" ca="1" si="2"/>
        <v>0</v>
      </c>
      <c r="AH14" s="52" t="s">
        <v>1108</v>
      </c>
      <c r="AI14" s="55" t="s">
        <v>325</v>
      </c>
      <c r="AJ14" s="55" t="s">
        <v>1106</v>
      </c>
      <c r="AK14" s="54">
        <v>45131</v>
      </c>
      <c r="AL14" s="53" t="s">
        <v>1107</v>
      </c>
      <c r="AM14" s="54">
        <v>45131</v>
      </c>
      <c r="AN14" s="54">
        <f t="shared" si="12"/>
        <v>45161</v>
      </c>
      <c r="AO14" s="53" t="s">
        <v>320</v>
      </c>
      <c r="AP14" s="53">
        <f t="shared" ca="1" si="11"/>
        <v>-582</v>
      </c>
      <c r="AQ14" s="53"/>
      <c r="AR14" s="57"/>
      <c r="AS14" s="53" t="s">
        <v>431</v>
      </c>
      <c r="AT14" s="53" t="s">
        <v>431</v>
      </c>
      <c r="AU14" s="57"/>
      <c r="AV14" s="92">
        <f t="shared" si="5"/>
        <v>-45131</v>
      </c>
      <c r="AW14" s="53"/>
      <c r="AX14" s="53"/>
      <c r="AY14" s="53"/>
      <c r="AZ14" s="53" t="str">
        <f t="shared" ca="1" si="10"/>
        <v>sin requerimiento</v>
      </c>
      <c r="BA14" s="52" t="s">
        <v>234</v>
      </c>
      <c r="BB14" s="55"/>
      <c r="BC14" s="61" t="s">
        <v>220</v>
      </c>
      <c r="BD14" s="55" t="s">
        <v>1437</v>
      </c>
      <c r="BE14" s="55" t="s">
        <v>1438</v>
      </c>
      <c r="BF14" s="55" t="s">
        <v>1439</v>
      </c>
      <c r="BG14" s="55" t="s">
        <v>1109</v>
      </c>
      <c r="BH14" s="55" t="s">
        <v>1440</v>
      </c>
      <c r="BI14" s="55" t="s">
        <v>1110</v>
      </c>
      <c r="BJ14" s="55" t="s">
        <v>1440</v>
      </c>
      <c r="BK14" s="55" t="s">
        <v>1441</v>
      </c>
      <c r="BL14" s="55" t="s">
        <v>303</v>
      </c>
      <c r="BM14" s="55" t="s">
        <v>304</v>
      </c>
      <c r="BN14" s="55" t="s">
        <v>304</v>
      </c>
      <c r="BO14" s="58" t="s">
        <v>1442</v>
      </c>
      <c r="BP14" s="55" t="s">
        <v>1443</v>
      </c>
      <c r="BQ14" s="55" t="s">
        <v>211</v>
      </c>
      <c r="BR14" s="55" t="s">
        <v>321</v>
      </c>
      <c r="BS14" s="55" t="s">
        <v>987</v>
      </c>
      <c r="BT14" s="55" t="s">
        <v>313</v>
      </c>
      <c r="BU14" s="55" t="s">
        <v>1444</v>
      </c>
      <c r="BV14" s="121" t="s">
        <v>1445</v>
      </c>
      <c r="BW14" s="52"/>
      <c r="BX14" s="52" t="s">
        <v>297</v>
      </c>
      <c r="BY14" s="32"/>
      <c r="BZ14" s="32"/>
      <c r="CA14" s="32"/>
      <c r="CB14" s="32"/>
      <c r="CC14" s="32"/>
      <c r="CD14" s="32"/>
      <c r="CE14" s="32"/>
      <c r="CF14" s="32"/>
      <c r="CG14" s="32"/>
      <c r="CH14" s="32"/>
      <c r="CI14" s="32"/>
      <c r="CJ14" s="32"/>
      <c r="CK14" s="32"/>
      <c r="CL14" s="32"/>
      <c r="CM14" s="32"/>
      <c r="CN14" s="32"/>
      <c r="CO14" s="32"/>
      <c r="CP14" s="32"/>
      <c r="CQ14" s="32"/>
      <c r="CR14" s="32"/>
      <c r="CS14" s="32"/>
      <c r="CT14" s="32"/>
      <c r="CU14" s="32"/>
      <c r="CV14" s="32"/>
      <c r="CW14" s="32"/>
      <c r="CX14" s="32"/>
      <c r="CY14" s="32"/>
      <c r="CZ14" s="32"/>
      <c r="DA14" s="32"/>
      <c r="DB14" s="32"/>
      <c r="DC14" s="32"/>
      <c r="DD14" s="32"/>
      <c r="DE14" s="32"/>
      <c r="DF14" s="32"/>
    </row>
    <row r="15" spans="1:110" ht="24" customHeight="1">
      <c r="A15" s="51" t="s">
        <v>1035</v>
      </c>
      <c r="B15" s="52" t="s">
        <v>1338</v>
      </c>
      <c r="C15" s="52" t="s">
        <v>308</v>
      </c>
      <c r="D15" s="52" t="s">
        <v>255</v>
      </c>
      <c r="E15" s="52" t="s">
        <v>307</v>
      </c>
      <c r="F15" s="52" t="s">
        <v>307</v>
      </c>
      <c r="G15" s="52" t="s">
        <v>225</v>
      </c>
      <c r="H15" s="52" t="s">
        <v>256</v>
      </c>
      <c r="I15" s="52" t="s">
        <v>253</v>
      </c>
      <c r="J15" s="48" t="s">
        <v>727</v>
      </c>
      <c r="K15" s="62">
        <v>2.44</v>
      </c>
      <c r="L15" s="129">
        <v>231</v>
      </c>
      <c r="M15" s="52" t="s">
        <v>312</v>
      </c>
      <c r="N15" s="118">
        <f t="shared" si="0"/>
        <v>44832</v>
      </c>
      <c r="O15" s="52" t="s">
        <v>1446</v>
      </c>
      <c r="P15" s="119">
        <v>44832</v>
      </c>
      <c r="Q15" s="52"/>
      <c r="R15" s="119"/>
      <c r="S15" s="52"/>
      <c r="T15" s="119"/>
      <c r="U15" s="52"/>
      <c r="V15" s="119"/>
      <c r="W15" s="52"/>
      <c r="X15" s="119"/>
      <c r="Y15" s="52"/>
      <c r="Z15" s="119"/>
      <c r="AA15" s="52">
        <f t="shared" si="1"/>
        <v>1</v>
      </c>
      <c r="AB15" s="52" t="s">
        <v>1447</v>
      </c>
      <c r="AC15" s="52" t="s">
        <v>1448</v>
      </c>
      <c r="AD15" s="52" t="s">
        <v>1446</v>
      </c>
      <c r="AE15" s="130">
        <v>44832</v>
      </c>
      <c r="AF15" s="55">
        <v>2022</v>
      </c>
      <c r="AG15" s="56">
        <f t="shared" ca="1" si="2"/>
        <v>0</v>
      </c>
      <c r="AH15" s="52"/>
      <c r="AI15" s="55" t="s">
        <v>325</v>
      </c>
      <c r="AJ15" s="55" t="s">
        <v>1036</v>
      </c>
      <c r="AK15" s="54">
        <v>45131</v>
      </c>
      <c r="AL15" s="53" t="s">
        <v>1449</v>
      </c>
      <c r="AM15" s="54">
        <v>45131</v>
      </c>
      <c r="AN15" s="54">
        <f t="shared" si="12"/>
        <v>45161</v>
      </c>
      <c r="AO15" s="53" t="s">
        <v>320</v>
      </c>
      <c r="AP15" s="53">
        <f t="shared" ca="1" si="11"/>
        <v>-582</v>
      </c>
      <c r="AQ15" s="53"/>
      <c r="AR15" s="57"/>
      <c r="AS15" s="53" t="s">
        <v>431</v>
      </c>
      <c r="AT15" s="53" t="s">
        <v>431</v>
      </c>
      <c r="AU15" s="57"/>
      <c r="AV15" s="92">
        <f t="shared" si="5"/>
        <v>-45131</v>
      </c>
      <c r="AW15" s="53"/>
      <c r="AX15" s="53"/>
      <c r="AY15" s="53"/>
      <c r="AZ15" s="53" t="str">
        <f t="shared" ca="1" si="10"/>
        <v>sin requerimiento</v>
      </c>
      <c r="BA15" s="52" t="s">
        <v>234</v>
      </c>
      <c r="BB15" s="55"/>
      <c r="BC15" s="61" t="s">
        <v>220</v>
      </c>
      <c r="BD15" s="55" t="s">
        <v>1450</v>
      </c>
      <c r="BE15" s="55" t="s">
        <v>1037</v>
      </c>
      <c r="BF15" s="55" t="s">
        <v>1038</v>
      </c>
      <c r="BG15" s="55" t="s">
        <v>1039</v>
      </c>
      <c r="BH15" s="55" t="s">
        <v>1040</v>
      </c>
      <c r="BI15" s="58" t="s">
        <v>1041</v>
      </c>
      <c r="BJ15" s="55" t="s">
        <v>1040</v>
      </c>
      <c r="BK15" s="58" t="s">
        <v>1042</v>
      </c>
      <c r="BL15" s="55" t="s">
        <v>303</v>
      </c>
      <c r="BM15" s="55" t="s">
        <v>304</v>
      </c>
      <c r="BN15" s="55" t="s">
        <v>315</v>
      </c>
      <c r="BO15" s="55"/>
      <c r="BP15" s="58"/>
      <c r="BQ15" s="55" t="s">
        <v>211</v>
      </c>
      <c r="BR15" s="55" t="s">
        <v>321</v>
      </c>
      <c r="BS15" s="55" t="s">
        <v>987</v>
      </c>
      <c r="BT15" s="55" t="s">
        <v>313</v>
      </c>
      <c r="BU15" s="58" t="s">
        <v>1451</v>
      </c>
      <c r="BV15" s="131" t="s">
        <v>735</v>
      </c>
      <c r="BW15" s="52"/>
      <c r="BX15" s="52" t="s">
        <v>297</v>
      </c>
      <c r="BY15" s="32"/>
      <c r="BZ15" s="32"/>
      <c r="CA15" s="32"/>
      <c r="CB15" s="32"/>
      <c r="CC15" s="32"/>
      <c r="CD15" s="32"/>
      <c r="CE15" s="32"/>
      <c r="CF15" s="32"/>
      <c r="CG15" s="32"/>
      <c r="CH15" s="32"/>
      <c r="CI15" s="32"/>
      <c r="CJ15" s="32"/>
      <c r="CK15" s="32"/>
      <c r="CL15" s="32"/>
      <c r="CM15" s="32"/>
      <c r="CN15" s="32"/>
      <c r="CO15" s="32"/>
      <c r="CP15" s="32"/>
      <c r="CQ15" s="32"/>
      <c r="CR15" s="32"/>
      <c r="CS15" s="32"/>
      <c r="CT15" s="32"/>
      <c r="CU15" s="32"/>
      <c r="CV15" s="32"/>
      <c r="CW15" s="32"/>
      <c r="CX15" s="32"/>
      <c r="CY15" s="32"/>
      <c r="CZ15" s="32"/>
      <c r="DA15" s="32"/>
      <c r="DB15" s="32"/>
      <c r="DC15" s="32"/>
      <c r="DD15" s="32"/>
      <c r="DE15" s="32"/>
      <c r="DF15" s="32"/>
    </row>
    <row r="16" spans="1:110" ht="24" customHeight="1">
      <c r="A16" s="51" t="s">
        <v>1254</v>
      </c>
      <c r="B16" s="52" t="s">
        <v>1338</v>
      </c>
      <c r="C16" s="52" t="s">
        <v>308</v>
      </c>
      <c r="D16" s="52" t="s">
        <v>255</v>
      </c>
      <c r="E16" s="52" t="s">
        <v>1355</v>
      </c>
      <c r="F16" s="52" t="s">
        <v>307</v>
      </c>
      <c r="G16" s="52" t="s">
        <v>214</v>
      </c>
      <c r="H16" s="52" t="s">
        <v>274</v>
      </c>
      <c r="I16" s="52" t="s">
        <v>253</v>
      </c>
      <c r="J16" s="1" t="s">
        <v>734</v>
      </c>
      <c r="K16" s="53">
        <v>2.16</v>
      </c>
      <c r="L16" s="117">
        <v>141</v>
      </c>
      <c r="M16" s="52" t="s">
        <v>312</v>
      </c>
      <c r="N16" s="118">
        <f t="shared" si="0"/>
        <v>43369</v>
      </c>
      <c r="O16" s="52" t="s">
        <v>1452</v>
      </c>
      <c r="P16" s="119">
        <v>43369</v>
      </c>
      <c r="Q16" s="52" t="s">
        <v>1453</v>
      </c>
      <c r="R16" s="119">
        <v>43511</v>
      </c>
      <c r="S16" s="52" t="s">
        <v>1454</v>
      </c>
      <c r="T16" s="119" t="s">
        <v>1455</v>
      </c>
      <c r="U16" s="52"/>
      <c r="V16" s="119"/>
      <c r="W16" s="52"/>
      <c r="X16" s="119"/>
      <c r="Y16" s="52"/>
      <c r="Z16" s="119"/>
      <c r="AA16" s="52">
        <f t="shared" si="1"/>
        <v>3</v>
      </c>
      <c r="AB16" s="52" t="s">
        <v>1456</v>
      </c>
      <c r="AC16" s="52" t="s">
        <v>1457</v>
      </c>
      <c r="AD16" s="52" t="s">
        <v>1458</v>
      </c>
      <c r="AE16" s="54">
        <v>44819</v>
      </c>
      <c r="AF16" s="55">
        <v>2022</v>
      </c>
      <c r="AG16" s="56">
        <f t="shared" ca="1" si="2"/>
        <v>0</v>
      </c>
      <c r="AH16" s="52" t="s">
        <v>1256</v>
      </c>
      <c r="AI16" s="58" t="s">
        <v>325</v>
      </c>
      <c r="AJ16" s="55" t="s">
        <v>1255</v>
      </c>
      <c r="AK16" s="54">
        <v>45156</v>
      </c>
      <c r="AL16" s="53"/>
      <c r="AM16" s="54">
        <f>AK16</f>
        <v>45156</v>
      </c>
      <c r="AN16" s="54">
        <f t="shared" si="12"/>
        <v>45186</v>
      </c>
      <c r="AO16" s="53" t="s">
        <v>320</v>
      </c>
      <c r="AP16" s="53">
        <f t="shared" ca="1" si="11"/>
        <v>-557</v>
      </c>
      <c r="AQ16" s="53"/>
      <c r="AR16" s="53"/>
      <c r="AS16" s="53" t="s">
        <v>431</v>
      </c>
      <c r="AT16" s="53" t="s">
        <v>431</v>
      </c>
      <c r="AU16" s="53"/>
      <c r="AV16" s="92">
        <f t="shared" si="5"/>
        <v>-45156</v>
      </c>
      <c r="AW16" s="53"/>
      <c r="AX16" s="53"/>
      <c r="AY16" s="53"/>
      <c r="AZ16" s="53" t="str">
        <f t="shared" ca="1" si="10"/>
        <v>sin requerimiento</v>
      </c>
      <c r="BA16" s="52" t="s">
        <v>234</v>
      </c>
      <c r="BB16" s="58"/>
      <c r="BC16" s="61" t="s">
        <v>224</v>
      </c>
      <c r="BD16" s="58" t="s">
        <v>1459</v>
      </c>
      <c r="BE16" s="55" t="s">
        <v>1257</v>
      </c>
      <c r="BF16" s="55" t="s">
        <v>1460</v>
      </c>
      <c r="BG16" s="55" t="s">
        <v>1258</v>
      </c>
      <c r="BH16" s="52" t="s">
        <v>1053</v>
      </c>
      <c r="BI16" s="58" t="s">
        <v>1259</v>
      </c>
      <c r="BJ16" s="52" t="s">
        <v>1053</v>
      </c>
      <c r="BK16" s="58" t="s">
        <v>1260</v>
      </c>
      <c r="BL16" s="55" t="s">
        <v>303</v>
      </c>
      <c r="BM16" s="55" t="s">
        <v>304</v>
      </c>
      <c r="BN16" s="55" t="s">
        <v>311</v>
      </c>
      <c r="BO16" s="55"/>
      <c r="BP16" s="55" t="s">
        <v>1067</v>
      </c>
      <c r="BQ16" s="55" t="s">
        <v>211</v>
      </c>
      <c r="BR16" s="55" t="s">
        <v>321</v>
      </c>
      <c r="BS16" s="55" t="s">
        <v>987</v>
      </c>
      <c r="BT16" s="55" t="s">
        <v>313</v>
      </c>
      <c r="BU16" s="58" t="s">
        <v>1461</v>
      </c>
      <c r="BV16" s="131" t="s">
        <v>735</v>
      </c>
      <c r="BW16" s="52"/>
      <c r="BX16" s="52" t="s">
        <v>297</v>
      </c>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row>
    <row r="17" spans="1:76" ht="33" customHeight="1">
      <c r="A17" s="51" t="s">
        <v>1089</v>
      </c>
      <c r="B17" s="52" t="s">
        <v>1338</v>
      </c>
      <c r="C17" s="52" t="s">
        <v>308</v>
      </c>
      <c r="D17" s="52" t="s">
        <v>255</v>
      </c>
      <c r="E17" s="52" t="s">
        <v>307</v>
      </c>
      <c r="F17" s="52" t="s">
        <v>307</v>
      </c>
      <c r="G17" s="52" t="s">
        <v>233</v>
      </c>
      <c r="H17" s="52" t="s">
        <v>241</v>
      </c>
      <c r="I17" s="52" t="s">
        <v>248</v>
      </c>
      <c r="J17" s="1" t="s">
        <v>853</v>
      </c>
      <c r="K17" s="52">
        <v>3.2</v>
      </c>
      <c r="L17" s="117">
        <v>246</v>
      </c>
      <c r="M17" s="52" t="s">
        <v>312</v>
      </c>
      <c r="N17" s="118">
        <f t="shared" si="0"/>
        <v>43697</v>
      </c>
      <c r="O17" s="52" t="s">
        <v>1462</v>
      </c>
      <c r="P17" s="119">
        <v>43697</v>
      </c>
      <c r="Q17" s="52" t="s">
        <v>1463</v>
      </c>
      <c r="R17" s="119">
        <v>44621</v>
      </c>
      <c r="S17" s="52" t="s">
        <v>1464</v>
      </c>
      <c r="T17" s="119">
        <v>44726</v>
      </c>
      <c r="U17" s="52"/>
      <c r="V17" s="119"/>
      <c r="W17" s="52"/>
      <c r="X17" s="119"/>
      <c r="Y17" s="52"/>
      <c r="Z17" s="119"/>
      <c r="AA17" s="52">
        <f t="shared" si="1"/>
        <v>3</v>
      </c>
      <c r="AB17" s="52" t="s">
        <v>1465</v>
      </c>
      <c r="AC17" s="52" t="s">
        <v>1466</v>
      </c>
      <c r="AD17" s="52" t="s">
        <v>1467</v>
      </c>
      <c r="AE17" s="54">
        <v>44726</v>
      </c>
      <c r="AF17" s="55">
        <v>2022</v>
      </c>
      <c r="AG17" s="56">
        <f t="shared" ca="1" si="2"/>
        <v>0</v>
      </c>
      <c r="AH17" s="52" t="s">
        <v>1092</v>
      </c>
      <c r="AI17" s="55" t="s">
        <v>325</v>
      </c>
      <c r="AJ17" s="55" t="s">
        <v>1090</v>
      </c>
      <c r="AK17" s="54">
        <v>45099</v>
      </c>
      <c r="AL17" s="53" t="s">
        <v>1091</v>
      </c>
      <c r="AM17" s="54">
        <v>45099</v>
      </c>
      <c r="AN17" s="54">
        <f t="shared" si="12"/>
        <v>45129</v>
      </c>
      <c r="AO17" s="53" t="s">
        <v>320</v>
      </c>
      <c r="AP17" s="53">
        <f t="shared" ca="1" si="11"/>
        <v>-614</v>
      </c>
      <c r="AQ17" s="53"/>
      <c r="AR17" s="57"/>
      <c r="AS17" s="53" t="s">
        <v>431</v>
      </c>
      <c r="AT17" s="53" t="s">
        <v>431</v>
      </c>
      <c r="AU17" s="57"/>
      <c r="AV17" s="92">
        <f t="shared" si="5"/>
        <v>-45099</v>
      </c>
      <c r="AW17" s="53"/>
      <c r="AX17" s="53"/>
      <c r="AY17" s="53"/>
      <c r="AZ17" s="53" t="str">
        <f t="shared" ca="1" si="10"/>
        <v>sin requerimiento</v>
      </c>
      <c r="BA17" s="55" t="s">
        <v>234</v>
      </c>
      <c r="BB17" s="55"/>
      <c r="BC17" s="61" t="s">
        <v>224</v>
      </c>
      <c r="BD17" s="55" t="s">
        <v>1468</v>
      </c>
      <c r="BE17" s="55" t="s">
        <v>1093</v>
      </c>
      <c r="BF17" s="55" t="s">
        <v>1094</v>
      </c>
      <c r="BG17" s="55" t="s">
        <v>1095</v>
      </c>
      <c r="BH17" s="55" t="s">
        <v>1440</v>
      </c>
      <c r="BI17" s="55" t="s">
        <v>1096</v>
      </c>
      <c r="BJ17" s="55" t="s">
        <v>1440</v>
      </c>
      <c r="BK17" s="55" t="s">
        <v>1097</v>
      </c>
      <c r="BL17" s="55" t="s">
        <v>303</v>
      </c>
      <c r="BM17" s="55" t="s">
        <v>304</v>
      </c>
      <c r="BN17" s="55" t="s">
        <v>304</v>
      </c>
      <c r="BO17" s="59" t="s">
        <v>1469</v>
      </c>
      <c r="BP17" s="59"/>
      <c r="BQ17" s="59" t="s">
        <v>197</v>
      </c>
      <c r="BR17" s="55" t="s">
        <v>321</v>
      </c>
      <c r="BS17" s="55" t="s">
        <v>987</v>
      </c>
      <c r="BT17" s="55" t="s">
        <v>313</v>
      </c>
      <c r="BU17" s="59" t="s">
        <v>1470</v>
      </c>
      <c r="BV17" s="131" t="s">
        <v>735</v>
      </c>
      <c r="BW17" s="52"/>
      <c r="BX17" s="52" t="s">
        <v>297</v>
      </c>
    </row>
    <row r="18" spans="1:76" ht="33" customHeight="1">
      <c r="A18" s="51" t="s">
        <v>1098</v>
      </c>
      <c r="B18" s="52" t="s">
        <v>1338</v>
      </c>
      <c r="C18" s="52" t="s">
        <v>308</v>
      </c>
      <c r="D18" s="52" t="s">
        <v>255</v>
      </c>
      <c r="E18" s="52" t="s">
        <v>307</v>
      </c>
      <c r="F18" s="52"/>
      <c r="G18" s="52" t="s">
        <v>233</v>
      </c>
      <c r="H18" s="52" t="s">
        <v>298</v>
      </c>
      <c r="I18" s="52" t="s">
        <v>253</v>
      </c>
      <c r="J18" s="1" t="s">
        <v>856</v>
      </c>
      <c r="K18" s="52">
        <v>8.44</v>
      </c>
      <c r="L18" s="117">
        <v>292</v>
      </c>
      <c r="M18" s="52" t="s">
        <v>306</v>
      </c>
      <c r="N18" s="118">
        <f t="shared" si="0"/>
        <v>43371</v>
      </c>
      <c r="O18" s="52" t="s">
        <v>1471</v>
      </c>
      <c r="P18" s="119">
        <v>43371</v>
      </c>
      <c r="Q18" s="52" t="s">
        <v>1472</v>
      </c>
      <c r="R18" s="119">
        <v>43703</v>
      </c>
      <c r="S18" s="52" t="s">
        <v>1473</v>
      </c>
      <c r="T18" s="119">
        <v>44546</v>
      </c>
      <c r="U18" s="52" t="s">
        <v>1474</v>
      </c>
      <c r="V18" s="119">
        <v>44704</v>
      </c>
      <c r="W18" s="52"/>
      <c r="X18" s="119"/>
      <c r="Y18" s="52"/>
      <c r="Z18" s="119"/>
      <c r="AA18" s="52">
        <f t="shared" si="1"/>
        <v>4</v>
      </c>
      <c r="AB18" s="52" t="s">
        <v>1475</v>
      </c>
      <c r="AC18" s="52" t="s">
        <v>1476</v>
      </c>
      <c r="AD18" s="52" t="s">
        <v>1474</v>
      </c>
      <c r="AE18" s="54">
        <v>44704</v>
      </c>
      <c r="AF18" s="55">
        <v>2022</v>
      </c>
      <c r="AG18" s="56">
        <f t="shared" ca="1" si="2"/>
        <v>0</v>
      </c>
      <c r="AH18" s="52" t="s">
        <v>1100</v>
      </c>
      <c r="AI18" s="55" t="s">
        <v>325</v>
      </c>
      <c r="AJ18" s="55" t="s">
        <v>1099</v>
      </c>
      <c r="AK18" s="54">
        <v>45106</v>
      </c>
      <c r="AL18" s="53"/>
      <c r="AM18" s="54">
        <v>45106</v>
      </c>
      <c r="AN18" s="54">
        <f t="shared" si="12"/>
        <v>45136</v>
      </c>
      <c r="AO18" s="53" t="s">
        <v>320</v>
      </c>
      <c r="AP18" s="53">
        <f t="shared" ca="1" si="11"/>
        <v>-607</v>
      </c>
      <c r="AQ18" s="53"/>
      <c r="AR18" s="53"/>
      <c r="AS18" s="53" t="s">
        <v>431</v>
      </c>
      <c r="AT18" s="53" t="s">
        <v>431</v>
      </c>
      <c r="AU18" s="53"/>
      <c r="AV18" s="92">
        <f t="shared" si="5"/>
        <v>-45106</v>
      </c>
      <c r="AW18" s="53"/>
      <c r="AX18" s="53"/>
      <c r="AY18" s="53"/>
      <c r="AZ18" s="53" t="str">
        <f t="shared" ca="1" si="10"/>
        <v>sin requerimiento</v>
      </c>
      <c r="BA18" s="52" t="s">
        <v>234</v>
      </c>
      <c r="BB18" s="55"/>
      <c r="BC18" s="61" t="s">
        <v>220</v>
      </c>
      <c r="BD18" s="55" t="s">
        <v>1477</v>
      </c>
      <c r="BE18" s="55" t="s">
        <v>1101</v>
      </c>
      <c r="BF18" s="55" t="s">
        <v>1478</v>
      </c>
      <c r="BG18" s="55" t="s">
        <v>1102</v>
      </c>
      <c r="BH18" s="55" t="s">
        <v>1440</v>
      </c>
      <c r="BI18" s="55" t="s">
        <v>1103</v>
      </c>
      <c r="BJ18" s="55" t="s">
        <v>1440</v>
      </c>
      <c r="BK18" s="55" t="s">
        <v>1104</v>
      </c>
      <c r="BL18" s="55" t="s">
        <v>303</v>
      </c>
      <c r="BM18" s="55" t="s">
        <v>304</v>
      </c>
      <c r="BN18" s="55" t="s">
        <v>311</v>
      </c>
      <c r="BO18" s="55"/>
      <c r="BP18" s="55" t="s">
        <v>1067</v>
      </c>
      <c r="BQ18" s="55" t="s">
        <v>211</v>
      </c>
      <c r="BR18" s="55" t="s">
        <v>321</v>
      </c>
      <c r="BS18" s="55" t="s">
        <v>987</v>
      </c>
      <c r="BT18" s="55" t="s">
        <v>313</v>
      </c>
      <c r="BU18" s="55" t="s">
        <v>1479</v>
      </c>
      <c r="BV18" s="121" t="s">
        <v>735</v>
      </c>
      <c r="BW18" s="52"/>
      <c r="BX18" s="52" t="s">
        <v>297</v>
      </c>
    </row>
    <row r="19" spans="1:76" ht="36" customHeight="1">
      <c r="A19" s="51" t="s">
        <v>1021</v>
      </c>
      <c r="B19" s="52" t="s">
        <v>1338</v>
      </c>
      <c r="C19" s="52" t="s">
        <v>308</v>
      </c>
      <c r="D19" s="52" t="s">
        <v>255</v>
      </c>
      <c r="E19" s="52" t="s">
        <v>307</v>
      </c>
      <c r="F19" s="52" t="s">
        <v>307</v>
      </c>
      <c r="G19" s="52" t="s">
        <v>240</v>
      </c>
      <c r="H19" s="52" t="s">
        <v>293</v>
      </c>
      <c r="I19" s="52" t="s">
        <v>989</v>
      </c>
      <c r="J19" s="1" t="s">
        <v>845</v>
      </c>
      <c r="K19" s="53">
        <v>15.22</v>
      </c>
      <c r="L19" s="117">
        <v>1039</v>
      </c>
      <c r="M19" s="52" t="s">
        <v>312</v>
      </c>
      <c r="N19" s="118">
        <f t="shared" si="0"/>
        <v>44742</v>
      </c>
      <c r="O19" s="52" t="s">
        <v>1480</v>
      </c>
      <c r="P19" s="119">
        <v>44742</v>
      </c>
      <c r="Q19" s="52" t="s">
        <v>1481</v>
      </c>
      <c r="R19" s="119">
        <v>44813</v>
      </c>
      <c r="S19" s="52"/>
      <c r="T19" s="119"/>
      <c r="U19" s="52"/>
      <c r="V19" s="119"/>
      <c r="W19" s="52"/>
      <c r="X19" s="119"/>
      <c r="Y19" s="52"/>
      <c r="Z19" s="119"/>
      <c r="AA19" s="52">
        <f t="shared" si="1"/>
        <v>2</v>
      </c>
      <c r="AB19" s="52" t="s">
        <v>1482</v>
      </c>
      <c r="AC19" s="52" t="s">
        <v>1483</v>
      </c>
      <c r="AD19" s="55" t="s">
        <v>1481</v>
      </c>
      <c r="AE19" s="54">
        <v>44813</v>
      </c>
      <c r="AF19" s="55">
        <v>2022</v>
      </c>
      <c r="AG19" s="56">
        <f t="shared" ca="1" si="2"/>
        <v>0</v>
      </c>
      <c r="AH19" s="52" t="s">
        <v>1023</v>
      </c>
      <c r="AI19" s="52" t="s">
        <v>322</v>
      </c>
      <c r="AJ19" s="52" t="s">
        <v>1022</v>
      </c>
      <c r="AK19" s="54">
        <v>45169</v>
      </c>
      <c r="AL19" s="53"/>
      <c r="AM19" s="127">
        <f>AK19+3</f>
        <v>45172</v>
      </c>
      <c r="AN19" s="54">
        <f t="shared" si="12"/>
        <v>45202</v>
      </c>
      <c r="AO19" s="53" t="s">
        <v>320</v>
      </c>
      <c r="AP19" s="53">
        <f t="shared" ca="1" si="11"/>
        <v>-541</v>
      </c>
      <c r="AQ19" s="53"/>
      <c r="AR19" s="53"/>
      <c r="AS19" s="53" t="s">
        <v>431</v>
      </c>
      <c r="AT19" s="53" t="s">
        <v>431</v>
      </c>
      <c r="AU19" s="54"/>
      <c r="AV19" s="92">
        <f t="shared" si="5"/>
        <v>-45169</v>
      </c>
      <c r="AW19" s="53"/>
      <c r="AX19" s="53"/>
      <c r="AY19" s="53"/>
      <c r="AZ19" s="53" t="str">
        <f t="shared" ca="1" si="10"/>
        <v>sin requerimiento</v>
      </c>
      <c r="BA19" s="55" t="s">
        <v>227</v>
      </c>
      <c r="BB19" s="52"/>
      <c r="BC19" s="61" t="s">
        <v>224</v>
      </c>
      <c r="BD19" s="52" t="s">
        <v>1484</v>
      </c>
      <c r="BE19" s="55" t="s">
        <v>1024</v>
      </c>
      <c r="BF19" s="55" t="s">
        <v>1025</v>
      </c>
      <c r="BG19" s="55" t="s">
        <v>1026</v>
      </c>
      <c r="BH19" s="52" t="s">
        <v>1067</v>
      </c>
      <c r="BI19" s="52" t="s">
        <v>1027</v>
      </c>
      <c r="BJ19" s="52" t="s">
        <v>1067</v>
      </c>
      <c r="BK19" s="52" t="s">
        <v>1028</v>
      </c>
      <c r="BL19" s="55" t="s">
        <v>303</v>
      </c>
      <c r="BM19" s="55" t="s">
        <v>304</v>
      </c>
      <c r="BN19" s="55" t="s">
        <v>315</v>
      </c>
      <c r="BO19" s="52"/>
      <c r="BP19" s="52"/>
      <c r="BQ19" s="55" t="s">
        <v>211</v>
      </c>
      <c r="BR19" s="55" t="s">
        <v>321</v>
      </c>
      <c r="BS19" s="55" t="s">
        <v>987</v>
      </c>
      <c r="BT19" s="55" t="s">
        <v>313</v>
      </c>
      <c r="BU19" s="58" t="s">
        <v>1485</v>
      </c>
      <c r="BV19" s="126" t="s">
        <v>1486</v>
      </c>
      <c r="BW19" s="52"/>
      <c r="BX19" s="52" t="s">
        <v>297</v>
      </c>
    </row>
    <row r="20" spans="1:76" ht="33" customHeight="1">
      <c r="A20" s="51" t="s">
        <v>1179</v>
      </c>
      <c r="B20" s="52" t="s">
        <v>1338</v>
      </c>
      <c r="C20" s="52" t="s">
        <v>308</v>
      </c>
      <c r="D20" s="52" t="s">
        <v>255</v>
      </c>
      <c r="E20" s="52" t="s">
        <v>313</v>
      </c>
      <c r="F20" s="52"/>
      <c r="G20" s="52" t="s">
        <v>217</v>
      </c>
      <c r="H20" s="52" t="s">
        <v>270</v>
      </c>
      <c r="I20" s="52" t="s">
        <v>253</v>
      </c>
      <c r="J20" s="1" t="s">
        <v>703</v>
      </c>
      <c r="K20" s="53">
        <v>9.23</v>
      </c>
      <c r="L20" s="117">
        <v>490</v>
      </c>
      <c r="M20" s="52" t="s">
        <v>306</v>
      </c>
      <c r="N20" s="118">
        <f t="shared" si="0"/>
        <v>41912</v>
      </c>
      <c r="O20" s="52" t="s">
        <v>1487</v>
      </c>
      <c r="P20" s="119">
        <v>41912</v>
      </c>
      <c r="Q20" s="52" t="s">
        <v>1488</v>
      </c>
      <c r="R20" s="119">
        <v>42251</v>
      </c>
      <c r="S20" s="52" t="s">
        <v>1489</v>
      </c>
      <c r="T20" s="119">
        <v>42640</v>
      </c>
      <c r="U20" s="52" t="s">
        <v>1490</v>
      </c>
      <c r="V20" s="119">
        <v>43371</v>
      </c>
      <c r="W20" s="52" t="s">
        <v>1491</v>
      </c>
      <c r="X20" s="119">
        <v>43553</v>
      </c>
      <c r="Y20" s="52" t="s">
        <v>1492</v>
      </c>
      <c r="Z20" s="119">
        <v>45104</v>
      </c>
      <c r="AA20" s="52">
        <f t="shared" si="1"/>
        <v>6</v>
      </c>
      <c r="AB20" s="52" t="s">
        <v>1493</v>
      </c>
      <c r="AC20" s="88" t="s">
        <v>1494</v>
      </c>
      <c r="AD20" s="55" t="s">
        <v>1492</v>
      </c>
      <c r="AE20" s="54">
        <v>45104</v>
      </c>
      <c r="AF20" s="55">
        <v>2023</v>
      </c>
      <c r="AG20" s="56">
        <f t="shared" ca="1" si="2"/>
        <v>0</v>
      </c>
      <c r="AH20" s="52" t="s">
        <v>1182</v>
      </c>
      <c r="AI20" s="52" t="s">
        <v>325</v>
      </c>
      <c r="AJ20" s="55" t="s">
        <v>1180</v>
      </c>
      <c r="AK20" s="54">
        <v>45151</v>
      </c>
      <c r="AL20" s="53" t="s">
        <v>1181</v>
      </c>
      <c r="AM20" s="54">
        <v>45151</v>
      </c>
      <c r="AN20" s="54">
        <f t="shared" si="12"/>
        <v>45181</v>
      </c>
      <c r="AO20" s="53" t="s">
        <v>320</v>
      </c>
      <c r="AP20" s="53">
        <f t="shared" ca="1" si="11"/>
        <v>-562</v>
      </c>
      <c r="AQ20" s="53"/>
      <c r="AR20" s="57"/>
      <c r="AS20" s="53" t="s">
        <v>431</v>
      </c>
      <c r="AT20" s="53" t="s">
        <v>431</v>
      </c>
      <c r="AU20" s="57"/>
      <c r="AV20" s="92">
        <f t="shared" si="5"/>
        <v>-45151</v>
      </c>
      <c r="AW20" s="53"/>
      <c r="AX20" s="53"/>
      <c r="AY20" s="53"/>
      <c r="AZ20" s="53" t="str">
        <f t="shared" ca="1" si="10"/>
        <v>sin requerimiento</v>
      </c>
      <c r="BA20" s="55" t="s">
        <v>698</v>
      </c>
      <c r="BB20" s="52"/>
      <c r="BC20" s="61" t="s">
        <v>220</v>
      </c>
      <c r="BD20" s="52" t="s">
        <v>1495</v>
      </c>
      <c r="BE20" s="55" t="s">
        <v>1183</v>
      </c>
      <c r="BF20" s="55" t="s">
        <v>1496</v>
      </c>
      <c r="BG20" s="55" t="s">
        <v>1497</v>
      </c>
      <c r="BH20" s="55" t="s">
        <v>1053</v>
      </c>
      <c r="BI20" s="55" t="s">
        <v>1053</v>
      </c>
      <c r="BJ20" s="55" t="s">
        <v>1053</v>
      </c>
      <c r="BK20" s="55" t="s">
        <v>1184</v>
      </c>
      <c r="BL20" s="55" t="s">
        <v>314</v>
      </c>
      <c r="BM20" s="55" t="s">
        <v>310</v>
      </c>
      <c r="BN20" s="55"/>
      <c r="BO20" s="55"/>
      <c r="BP20" s="55" t="s">
        <v>1067</v>
      </c>
      <c r="BQ20" s="55" t="s">
        <v>211</v>
      </c>
      <c r="BR20" s="55" t="s">
        <v>321</v>
      </c>
      <c r="BS20" s="55" t="s">
        <v>987</v>
      </c>
      <c r="BT20" s="55"/>
      <c r="BU20" s="58" t="s">
        <v>1498</v>
      </c>
      <c r="BV20" s="52"/>
      <c r="BW20" s="52"/>
      <c r="BX20" s="52" t="s">
        <v>297</v>
      </c>
    </row>
    <row r="21" spans="1:76" ht="33" customHeight="1">
      <c r="A21" s="51" t="s">
        <v>1219</v>
      </c>
      <c r="B21" s="52" t="s">
        <v>1338</v>
      </c>
      <c r="C21" s="52" t="s">
        <v>308</v>
      </c>
      <c r="D21" s="52" t="s">
        <v>255</v>
      </c>
      <c r="E21" s="52" t="s">
        <v>313</v>
      </c>
      <c r="F21" s="52"/>
      <c r="G21" s="52" t="s">
        <v>193</v>
      </c>
      <c r="H21" s="52" t="s">
        <v>284</v>
      </c>
      <c r="I21" s="52" t="s">
        <v>253</v>
      </c>
      <c r="J21" s="1" t="s">
        <v>747</v>
      </c>
      <c r="K21" s="53">
        <v>11.456042999999999</v>
      </c>
      <c r="L21" s="117">
        <v>313</v>
      </c>
      <c r="M21" s="52"/>
      <c r="N21" s="118">
        <f t="shared" si="0"/>
        <v>44887</v>
      </c>
      <c r="O21" s="52" t="s">
        <v>1499</v>
      </c>
      <c r="P21" s="119">
        <v>44887</v>
      </c>
      <c r="Q21" s="52"/>
      <c r="R21" s="119"/>
      <c r="S21" s="52"/>
      <c r="T21" s="119"/>
      <c r="U21" s="52"/>
      <c r="V21" s="119"/>
      <c r="W21" s="52"/>
      <c r="X21" s="119"/>
      <c r="Y21" s="52"/>
      <c r="Z21" s="119"/>
      <c r="AA21" s="52">
        <f t="shared" si="1"/>
        <v>1</v>
      </c>
      <c r="AB21" s="52"/>
      <c r="AC21" s="52"/>
      <c r="AD21" s="52" t="s">
        <v>1499</v>
      </c>
      <c r="AE21" s="54">
        <v>44887</v>
      </c>
      <c r="AF21" s="55">
        <v>2023</v>
      </c>
      <c r="AG21" s="56">
        <f t="shared" ca="1" si="2"/>
        <v>0</v>
      </c>
      <c r="AH21" s="52"/>
      <c r="AI21" s="55" t="s">
        <v>325</v>
      </c>
      <c r="AJ21" s="55" t="s">
        <v>1220</v>
      </c>
      <c r="AK21" s="54">
        <v>45019</v>
      </c>
      <c r="AL21" s="53"/>
      <c r="AM21" s="95">
        <f>AK21+3</f>
        <v>45022</v>
      </c>
      <c r="AN21" s="54">
        <f t="shared" si="12"/>
        <v>45052</v>
      </c>
      <c r="AO21" s="53" t="s">
        <v>1383</v>
      </c>
      <c r="AP21" s="53"/>
      <c r="AQ21" s="53" t="s">
        <v>1500</v>
      </c>
      <c r="AR21" s="54">
        <v>45056</v>
      </c>
      <c r="AS21" s="53" t="s">
        <v>431</v>
      </c>
      <c r="AT21" s="53" t="s">
        <v>431</v>
      </c>
      <c r="AU21" s="54">
        <f>IF((AT21="NO"),(AR21+30+1),(AR21+(6*7)))</f>
        <v>45087</v>
      </c>
      <c r="AV21" s="92">
        <f t="shared" si="5"/>
        <v>68</v>
      </c>
      <c r="AW21" s="53"/>
      <c r="AX21" s="53"/>
      <c r="AY21" s="53"/>
      <c r="AZ21" s="53" t="str">
        <f t="shared" ca="1" si="10"/>
        <v>sin requerimiento</v>
      </c>
      <c r="BA21" s="55" t="s">
        <v>212</v>
      </c>
      <c r="BB21" s="55"/>
      <c r="BC21" s="61" t="s">
        <v>224</v>
      </c>
      <c r="BD21" s="55"/>
      <c r="BE21" s="55"/>
      <c r="BF21" s="55"/>
      <c r="BG21" s="55"/>
      <c r="BH21" s="55"/>
      <c r="BI21" s="55"/>
      <c r="BJ21" s="55"/>
      <c r="BK21" s="55"/>
      <c r="BL21" s="55" t="s">
        <v>309</v>
      </c>
      <c r="BM21" s="55" t="s">
        <v>316</v>
      </c>
      <c r="BN21" s="55"/>
      <c r="BO21" s="55"/>
      <c r="BP21" s="54"/>
      <c r="BQ21" s="55" t="s">
        <v>211</v>
      </c>
      <c r="BR21" s="55" t="s">
        <v>321</v>
      </c>
      <c r="BS21" s="55" t="s">
        <v>987</v>
      </c>
      <c r="BT21" s="55"/>
      <c r="BU21" s="58"/>
      <c r="BV21" s="52" t="s">
        <v>1501</v>
      </c>
      <c r="BW21" s="52"/>
      <c r="BX21" s="52" t="s">
        <v>278</v>
      </c>
    </row>
    <row r="22" spans="1:76" ht="33" customHeight="1">
      <c r="A22" s="51" t="s">
        <v>1045</v>
      </c>
      <c r="B22" s="52" t="s">
        <v>1338</v>
      </c>
      <c r="C22" s="52" t="s">
        <v>308</v>
      </c>
      <c r="D22" s="52" t="s">
        <v>255</v>
      </c>
      <c r="E22" s="52" t="s">
        <v>313</v>
      </c>
      <c r="F22" s="52"/>
      <c r="G22" s="52" t="s">
        <v>225</v>
      </c>
      <c r="H22" s="52" t="s">
        <v>256</v>
      </c>
      <c r="I22" s="52" t="s">
        <v>253</v>
      </c>
      <c r="J22" s="1" t="s">
        <v>794</v>
      </c>
      <c r="K22" s="53">
        <v>2.86</v>
      </c>
      <c r="L22" s="117">
        <v>229</v>
      </c>
      <c r="M22" s="52" t="s">
        <v>312</v>
      </c>
      <c r="N22" s="118">
        <f t="shared" si="0"/>
        <v>44438</v>
      </c>
      <c r="O22" s="52" t="s">
        <v>1502</v>
      </c>
      <c r="P22" s="119">
        <v>44438</v>
      </c>
      <c r="Q22" s="52"/>
      <c r="R22" s="119"/>
      <c r="S22" s="52"/>
      <c r="T22" s="119"/>
      <c r="U22" s="52"/>
      <c r="V22" s="119"/>
      <c r="W22" s="52"/>
      <c r="X22" s="119"/>
      <c r="Y22" s="52"/>
      <c r="Z22" s="119"/>
      <c r="AA22" s="52">
        <f t="shared" si="1"/>
        <v>1</v>
      </c>
      <c r="AB22" s="52" t="s">
        <v>1503</v>
      </c>
      <c r="AC22" s="52" t="s">
        <v>1504</v>
      </c>
      <c r="AD22" s="52" t="s">
        <v>1502</v>
      </c>
      <c r="AE22" s="54">
        <v>44438</v>
      </c>
      <c r="AF22" s="55">
        <v>2021</v>
      </c>
      <c r="AG22" s="56">
        <f t="shared" ca="1" si="2"/>
        <v>0</v>
      </c>
      <c r="AH22" s="52"/>
      <c r="AI22" s="55" t="s">
        <v>325</v>
      </c>
      <c r="AJ22" s="55" t="s">
        <v>1505</v>
      </c>
      <c r="AK22" s="54">
        <v>45036</v>
      </c>
      <c r="AL22" s="53" t="s">
        <v>1506</v>
      </c>
      <c r="AM22" s="54">
        <v>45097</v>
      </c>
      <c r="AN22" s="54">
        <f t="shared" si="12"/>
        <v>45127</v>
      </c>
      <c r="AO22" s="53" t="s">
        <v>320</v>
      </c>
      <c r="AP22" s="53">
        <f ca="1">AN22-TODAY()</f>
        <v>-616</v>
      </c>
      <c r="AQ22" s="53"/>
      <c r="AR22" s="53"/>
      <c r="AS22" s="53" t="s">
        <v>431</v>
      </c>
      <c r="AT22" s="53" t="s">
        <v>431</v>
      </c>
      <c r="AU22" s="53"/>
      <c r="AV22" s="92">
        <f t="shared" si="5"/>
        <v>-45036</v>
      </c>
      <c r="AW22" s="53"/>
      <c r="AX22" s="53"/>
      <c r="AY22" s="53"/>
      <c r="AZ22" s="53" t="str">
        <f t="shared" ca="1" si="10"/>
        <v>sin requerimiento</v>
      </c>
      <c r="BA22" s="52" t="s">
        <v>234</v>
      </c>
      <c r="BB22" s="55"/>
      <c r="BC22" s="61" t="s">
        <v>224</v>
      </c>
      <c r="BD22" s="55" t="s">
        <v>1507</v>
      </c>
      <c r="BE22" s="55" t="s">
        <v>1046</v>
      </c>
      <c r="BF22" s="55" t="s">
        <v>1047</v>
      </c>
      <c r="BG22" s="55" t="s">
        <v>1048</v>
      </c>
      <c r="BH22" s="55" t="s">
        <v>1040</v>
      </c>
      <c r="BI22" s="58" t="s">
        <v>1049</v>
      </c>
      <c r="BJ22" s="55" t="s">
        <v>1040</v>
      </c>
      <c r="BK22" s="58" t="s">
        <v>1050</v>
      </c>
      <c r="BL22" s="55" t="s">
        <v>303</v>
      </c>
      <c r="BM22" s="55" t="s">
        <v>304</v>
      </c>
      <c r="BN22" s="55" t="s">
        <v>304</v>
      </c>
      <c r="BO22" s="55"/>
      <c r="BP22" s="58" t="s">
        <v>1508</v>
      </c>
      <c r="BQ22" s="55" t="s">
        <v>211</v>
      </c>
      <c r="BR22" s="55" t="s">
        <v>321</v>
      </c>
      <c r="BS22" s="55" t="s">
        <v>987</v>
      </c>
      <c r="BT22" s="55" t="s">
        <v>313</v>
      </c>
      <c r="BU22" s="58" t="s">
        <v>1451</v>
      </c>
      <c r="BV22" s="131" t="s">
        <v>1445</v>
      </c>
      <c r="BW22" s="52"/>
      <c r="BX22" s="52" t="s">
        <v>297</v>
      </c>
    </row>
    <row r="23" spans="1:76" ht="33" customHeight="1">
      <c r="A23" s="51" t="s">
        <v>1152</v>
      </c>
      <c r="B23" s="52" t="s">
        <v>1509</v>
      </c>
      <c r="C23" s="52" t="s">
        <v>302</v>
      </c>
      <c r="D23" s="52" t="s">
        <v>249</v>
      </c>
      <c r="E23" s="52" t="s">
        <v>313</v>
      </c>
      <c r="F23" s="52"/>
      <c r="G23" s="52" t="s">
        <v>269</v>
      </c>
      <c r="H23" s="52" t="s">
        <v>209</v>
      </c>
      <c r="I23" s="52" t="s">
        <v>989</v>
      </c>
      <c r="J23" s="1" t="s">
        <v>832</v>
      </c>
      <c r="K23" s="52">
        <v>3.58</v>
      </c>
      <c r="L23" s="117">
        <v>73</v>
      </c>
      <c r="M23" s="52" t="s">
        <v>312</v>
      </c>
      <c r="N23" s="118">
        <f t="shared" si="0"/>
        <v>44187</v>
      </c>
      <c r="O23" s="52" t="s">
        <v>1510</v>
      </c>
      <c r="P23" s="119">
        <v>44187</v>
      </c>
      <c r="Q23" s="52" t="s">
        <v>1511</v>
      </c>
      <c r="R23" s="119">
        <v>44440</v>
      </c>
      <c r="S23" s="52"/>
      <c r="T23" s="119"/>
      <c r="U23" s="52"/>
      <c r="V23" s="119"/>
      <c r="W23" s="52"/>
      <c r="X23" s="119"/>
      <c r="Y23" s="52"/>
      <c r="Z23" s="119"/>
      <c r="AA23" s="52">
        <f t="shared" si="1"/>
        <v>2</v>
      </c>
      <c r="AB23" s="52" t="s">
        <v>1512</v>
      </c>
      <c r="AC23" s="52" t="s">
        <v>1513</v>
      </c>
      <c r="AD23" s="52" t="s">
        <v>1514</v>
      </c>
      <c r="AE23" s="54">
        <v>44440</v>
      </c>
      <c r="AF23" s="55">
        <v>2021</v>
      </c>
      <c r="AG23" s="56">
        <f t="shared" ca="1" si="2"/>
        <v>3.56986301369863</v>
      </c>
      <c r="AH23" s="52" t="s">
        <v>1153</v>
      </c>
      <c r="AI23" s="55" t="s">
        <v>325</v>
      </c>
      <c r="AJ23" s="55"/>
      <c r="AK23" s="54"/>
      <c r="AL23" s="53"/>
      <c r="AM23" s="54"/>
      <c r="AN23" s="54">
        <f t="shared" si="12"/>
        <v>30</v>
      </c>
      <c r="AO23" s="53"/>
      <c r="AP23" s="53"/>
      <c r="AQ23" s="53"/>
      <c r="AR23" s="53"/>
      <c r="AS23" s="53"/>
      <c r="AT23" s="53"/>
      <c r="AU23" s="53"/>
      <c r="AV23" s="92">
        <f t="shared" si="5"/>
        <v>0</v>
      </c>
      <c r="AW23" s="53"/>
      <c r="AX23" s="53"/>
      <c r="AY23" s="53"/>
      <c r="AZ23" s="53" t="str">
        <f t="shared" ca="1" si="10"/>
        <v>sin requerimiento</v>
      </c>
      <c r="BA23" s="52" t="s">
        <v>223</v>
      </c>
      <c r="BB23" s="55"/>
      <c r="BC23" s="61" t="s">
        <v>220</v>
      </c>
      <c r="BD23" s="55" t="s">
        <v>1515</v>
      </c>
      <c r="BE23" s="55" t="s">
        <v>1154</v>
      </c>
      <c r="BF23" s="55" t="s">
        <v>1516</v>
      </c>
      <c r="BG23" s="55" t="s">
        <v>1517</v>
      </c>
      <c r="BH23" s="55" t="s">
        <v>1067</v>
      </c>
      <c r="BI23" s="55" t="s">
        <v>1155</v>
      </c>
      <c r="BJ23" s="55" t="s">
        <v>1067</v>
      </c>
      <c r="BK23" s="55" t="s">
        <v>1156</v>
      </c>
      <c r="BL23" s="55" t="s">
        <v>303</v>
      </c>
      <c r="BM23" s="55" t="s">
        <v>304</v>
      </c>
      <c r="BN23" s="55" t="s">
        <v>304</v>
      </c>
      <c r="BO23" s="54"/>
      <c r="BP23" s="58" t="s">
        <v>1518</v>
      </c>
      <c r="BQ23" s="55" t="s">
        <v>197</v>
      </c>
      <c r="BR23" s="55" t="s">
        <v>321</v>
      </c>
      <c r="BS23" s="55" t="s">
        <v>987</v>
      </c>
      <c r="BT23" s="55" t="s">
        <v>313</v>
      </c>
      <c r="BU23" s="87" t="s">
        <v>1373</v>
      </c>
      <c r="BV23" s="52" t="s">
        <v>1519</v>
      </c>
      <c r="BW23" s="52"/>
      <c r="BX23" s="52" t="s">
        <v>283</v>
      </c>
    </row>
    <row r="24" spans="1:76" ht="33" customHeight="1">
      <c r="A24" s="51"/>
      <c r="B24" s="67" t="s">
        <v>1509</v>
      </c>
      <c r="C24" s="67" t="s">
        <v>302</v>
      </c>
      <c r="D24" s="67" t="s">
        <v>255</v>
      </c>
      <c r="E24" s="67" t="s">
        <v>313</v>
      </c>
      <c r="F24" s="67"/>
      <c r="G24" s="67" t="s">
        <v>217</v>
      </c>
      <c r="H24" s="67"/>
      <c r="I24" s="67" t="s">
        <v>253</v>
      </c>
      <c r="J24" s="61" t="s">
        <v>834</v>
      </c>
      <c r="K24" s="72">
        <v>6.9268049999999999</v>
      </c>
      <c r="L24" s="123">
        <v>685</v>
      </c>
      <c r="M24" s="67"/>
      <c r="N24" s="118">
        <f t="shared" si="0"/>
        <v>45113</v>
      </c>
      <c r="O24" s="67" t="s">
        <v>1520</v>
      </c>
      <c r="P24" s="119">
        <v>45113</v>
      </c>
      <c r="Q24" s="52"/>
      <c r="R24" s="119"/>
      <c r="S24" s="52"/>
      <c r="T24" s="119"/>
      <c r="U24" s="52"/>
      <c r="V24" s="119"/>
      <c r="W24" s="52"/>
      <c r="X24" s="119"/>
      <c r="Y24" s="52"/>
      <c r="Z24" s="119"/>
      <c r="AA24" s="52">
        <f t="shared" si="1"/>
        <v>1</v>
      </c>
      <c r="AB24" s="67" t="s">
        <v>1521</v>
      </c>
      <c r="AC24" s="67"/>
      <c r="AD24" s="67" t="s">
        <v>1520</v>
      </c>
      <c r="AE24" s="68">
        <v>45113</v>
      </c>
      <c r="AF24" s="69">
        <v>2023</v>
      </c>
      <c r="AG24" s="70">
        <f t="shared" ca="1" si="2"/>
        <v>1.726027397260274</v>
      </c>
      <c r="AH24" s="67"/>
      <c r="AI24" s="69" t="s">
        <v>325</v>
      </c>
      <c r="AJ24" s="69"/>
      <c r="AK24" s="68"/>
      <c r="AL24" s="72"/>
      <c r="AM24" s="68"/>
      <c r="AN24" s="68">
        <f t="shared" si="12"/>
        <v>30</v>
      </c>
      <c r="AO24" s="72"/>
      <c r="AP24" s="72"/>
      <c r="AQ24" s="72"/>
      <c r="AR24" s="72"/>
      <c r="AS24" s="72"/>
      <c r="AT24" s="72"/>
      <c r="AU24" s="72"/>
      <c r="AV24" s="92">
        <f t="shared" si="5"/>
        <v>0</v>
      </c>
      <c r="AW24" s="72"/>
      <c r="AX24" s="72"/>
      <c r="AY24" s="72"/>
      <c r="AZ24" s="72" t="str">
        <f t="shared" ca="1" si="10"/>
        <v>sin requerimiento</v>
      </c>
      <c r="BA24" s="69" t="s">
        <v>223</v>
      </c>
      <c r="BB24" s="69"/>
      <c r="BC24" s="61" t="s">
        <v>220</v>
      </c>
      <c r="BD24" s="69"/>
      <c r="BE24" s="69"/>
      <c r="BF24" s="69"/>
      <c r="BG24" s="69"/>
      <c r="BH24" s="69"/>
      <c r="BI24" s="69"/>
      <c r="BJ24" s="69"/>
      <c r="BK24" s="69"/>
      <c r="BL24" s="69" t="s">
        <v>314</v>
      </c>
      <c r="BM24" s="69" t="s">
        <v>316</v>
      </c>
      <c r="BN24" s="69" t="s">
        <v>315</v>
      </c>
      <c r="BO24" s="69"/>
      <c r="BP24" s="68"/>
      <c r="BQ24" s="69" t="s">
        <v>211</v>
      </c>
      <c r="BR24" s="69" t="s">
        <v>321</v>
      </c>
      <c r="BS24" s="69" t="s">
        <v>987</v>
      </c>
      <c r="BT24" s="69"/>
      <c r="BU24" s="73"/>
      <c r="BV24" s="67"/>
      <c r="BW24" s="67"/>
      <c r="BX24" s="67" t="s">
        <v>283</v>
      </c>
    </row>
    <row r="25" spans="1:76" ht="33" customHeight="1">
      <c r="A25" s="51" t="s">
        <v>1221</v>
      </c>
      <c r="B25" s="52" t="s">
        <v>1509</v>
      </c>
      <c r="C25" s="52" t="s">
        <v>302</v>
      </c>
      <c r="D25" s="52" t="s">
        <v>255</v>
      </c>
      <c r="E25" s="52" t="s">
        <v>313</v>
      </c>
      <c r="F25" s="52"/>
      <c r="G25" s="52" t="s">
        <v>269</v>
      </c>
      <c r="H25" s="52" t="s">
        <v>209</v>
      </c>
      <c r="I25" s="52" t="s">
        <v>253</v>
      </c>
      <c r="J25" s="1" t="s">
        <v>751</v>
      </c>
      <c r="K25" s="52">
        <v>7.19</v>
      </c>
      <c r="L25" s="117">
        <v>467</v>
      </c>
      <c r="M25" s="52" t="s">
        <v>312</v>
      </c>
      <c r="N25" s="118">
        <f t="shared" si="0"/>
        <v>44406</v>
      </c>
      <c r="O25" s="52" t="s">
        <v>1522</v>
      </c>
      <c r="P25" s="119">
        <v>44406</v>
      </c>
      <c r="Q25" s="52" t="s">
        <v>1523</v>
      </c>
      <c r="R25" s="119">
        <v>44692</v>
      </c>
      <c r="S25" s="52"/>
      <c r="T25" s="119"/>
      <c r="U25" s="52"/>
      <c r="V25" s="119"/>
      <c r="W25" s="52"/>
      <c r="X25" s="119"/>
      <c r="Y25" s="52"/>
      <c r="Z25" s="119"/>
      <c r="AA25" s="52">
        <f t="shared" si="1"/>
        <v>2</v>
      </c>
      <c r="AB25" s="52" t="s">
        <v>1524</v>
      </c>
      <c r="AC25" s="52" t="s">
        <v>1525</v>
      </c>
      <c r="AD25" s="52" t="s">
        <v>1523</v>
      </c>
      <c r="AE25" s="54">
        <v>44692</v>
      </c>
      <c r="AF25" s="55">
        <v>2022</v>
      </c>
      <c r="AG25" s="56">
        <f t="shared" ca="1" si="2"/>
        <v>2.8794520547945206</v>
      </c>
      <c r="AH25" s="52" t="s">
        <v>1526</v>
      </c>
      <c r="AI25" s="55" t="s">
        <v>325</v>
      </c>
      <c r="AJ25" s="55"/>
      <c r="AK25" s="54"/>
      <c r="AL25" s="53"/>
      <c r="AM25" s="54"/>
      <c r="AN25" s="54">
        <f t="shared" si="12"/>
        <v>30</v>
      </c>
      <c r="AO25" s="53"/>
      <c r="AP25" s="53"/>
      <c r="AQ25" s="53"/>
      <c r="AR25" s="53"/>
      <c r="AS25" s="53"/>
      <c r="AT25" s="53"/>
      <c r="AU25" s="53"/>
      <c r="AV25" s="92">
        <f t="shared" si="5"/>
        <v>0</v>
      </c>
      <c r="AW25" s="53"/>
      <c r="AX25" s="53"/>
      <c r="AY25" s="53"/>
      <c r="AZ25" s="53" t="str">
        <f t="shared" ca="1" si="10"/>
        <v>sin requerimiento</v>
      </c>
      <c r="BA25" s="52" t="s">
        <v>223</v>
      </c>
      <c r="BB25" s="55"/>
      <c r="BC25" s="61" t="s">
        <v>224</v>
      </c>
      <c r="BD25" s="55" t="s">
        <v>1527</v>
      </c>
      <c r="BE25" s="55" t="s">
        <v>1222</v>
      </c>
      <c r="BF25" s="55" t="s">
        <v>1223</v>
      </c>
      <c r="BG25" s="55" t="s">
        <v>1224</v>
      </c>
      <c r="BH25" s="55" t="s">
        <v>1067</v>
      </c>
      <c r="BI25" s="55" t="s">
        <v>1225</v>
      </c>
      <c r="BJ25" s="55" t="s">
        <v>1067</v>
      </c>
      <c r="BK25" s="55" t="s">
        <v>1226</v>
      </c>
      <c r="BL25" s="55" t="s">
        <v>303</v>
      </c>
      <c r="BM25" s="55" t="s">
        <v>304</v>
      </c>
      <c r="BN25" s="55" t="s">
        <v>311</v>
      </c>
      <c r="BO25" s="55"/>
      <c r="BP25" s="55"/>
      <c r="BQ25" s="55" t="s">
        <v>211</v>
      </c>
      <c r="BR25" s="55" t="s">
        <v>321</v>
      </c>
      <c r="BS25" s="55" t="s">
        <v>987</v>
      </c>
      <c r="BT25" s="55" t="s">
        <v>313</v>
      </c>
      <c r="BU25" s="58" t="s">
        <v>1528</v>
      </c>
      <c r="BV25" s="52" t="s">
        <v>1529</v>
      </c>
      <c r="BW25" s="52"/>
      <c r="BX25" s="52" t="s">
        <v>283</v>
      </c>
    </row>
    <row r="26" spans="1:76" ht="33" customHeight="1">
      <c r="A26" s="51" t="s">
        <v>997</v>
      </c>
      <c r="B26" s="52" t="s">
        <v>1509</v>
      </c>
      <c r="C26" s="52" t="s">
        <v>302</v>
      </c>
      <c r="D26" s="52" t="s">
        <v>255</v>
      </c>
      <c r="E26" s="52" t="s">
        <v>307</v>
      </c>
      <c r="F26" s="52"/>
      <c r="G26" s="52" t="s">
        <v>201</v>
      </c>
      <c r="H26" s="52" t="s">
        <v>281</v>
      </c>
      <c r="I26" s="52" t="s">
        <v>989</v>
      </c>
      <c r="J26" s="1" t="s">
        <v>860</v>
      </c>
      <c r="K26" s="52">
        <v>4.18</v>
      </c>
      <c r="L26" s="117">
        <v>191</v>
      </c>
      <c r="M26" s="52" t="s">
        <v>312</v>
      </c>
      <c r="N26" s="118">
        <f t="shared" si="0"/>
        <v>44139</v>
      </c>
      <c r="O26" s="52" t="s">
        <v>1530</v>
      </c>
      <c r="P26" s="119">
        <v>44139</v>
      </c>
      <c r="Q26" s="52" t="s">
        <v>1531</v>
      </c>
      <c r="R26" s="119">
        <v>44365</v>
      </c>
      <c r="S26" s="52" t="s">
        <v>998</v>
      </c>
      <c r="T26" s="119">
        <v>44550</v>
      </c>
      <c r="U26" s="52" t="s">
        <v>999</v>
      </c>
      <c r="V26" s="119">
        <v>44683</v>
      </c>
      <c r="W26" s="52"/>
      <c r="X26" s="119"/>
      <c r="Y26" s="52"/>
      <c r="Z26" s="119"/>
      <c r="AA26" s="52">
        <f t="shared" si="1"/>
        <v>4</v>
      </c>
      <c r="AB26" s="52" t="s">
        <v>1532</v>
      </c>
      <c r="AC26" s="52" t="s">
        <v>1533</v>
      </c>
      <c r="AD26" s="52" t="s">
        <v>1534</v>
      </c>
      <c r="AE26" s="54">
        <v>44683</v>
      </c>
      <c r="AF26" s="55">
        <v>2022</v>
      </c>
      <c r="AG26" s="56">
        <f t="shared" ca="1" si="2"/>
        <v>2.904109589041096</v>
      </c>
      <c r="AH26" s="52" t="s">
        <v>1000</v>
      </c>
      <c r="AI26" s="55" t="s">
        <v>325</v>
      </c>
      <c r="AJ26" s="55"/>
      <c r="AK26" s="54"/>
      <c r="AL26" s="53"/>
      <c r="AM26" s="54"/>
      <c r="AN26" s="54">
        <f t="shared" si="12"/>
        <v>30</v>
      </c>
      <c r="AO26" s="53"/>
      <c r="AP26" s="53"/>
      <c r="AQ26" s="53"/>
      <c r="AR26" s="53"/>
      <c r="AS26" s="53"/>
      <c r="AT26" s="53"/>
      <c r="AU26" s="53"/>
      <c r="AV26" s="92">
        <f t="shared" si="5"/>
        <v>0</v>
      </c>
      <c r="AW26" s="53"/>
      <c r="AX26" s="53"/>
      <c r="AY26" s="53"/>
      <c r="AZ26" s="53" t="str">
        <f t="shared" ca="1" si="10"/>
        <v>sin requerimiento</v>
      </c>
      <c r="BA26" s="55" t="s">
        <v>212</v>
      </c>
      <c r="BB26" s="52"/>
      <c r="BC26" s="61" t="s">
        <v>220</v>
      </c>
      <c r="BD26" s="55" t="s">
        <v>1535</v>
      </c>
      <c r="BE26" s="55" t="s">
        <v>1001</v>
      </c>
      <c r="BF26" s="55" t="s">
        <v>1002</v>
      </c>
      <c r="BG26" s="55" t="s">
        <v>1003</v>
      </c>
      <c r="BH26" s="55" t="s">
        <v>1067</v>
      </c>
      <c r="BI26" s="55" t="s">
        <v>1067</v>
      </c>
      <c r="BJ26" s="55" t="s">
        <v>1067</v>
      </c>
      <c r="BK26" s="55" t="s">
        <v>1004</v>
      </c>
      <c r="BL26" s="55" t="s">
        <v>303</v>
      </c>
      <c r="BM26" s="55" t="s">
        <v>304</v>
      </c>
      <c r="BN26" s="55" t="s">
        <v>304</v>
      </c>
      <c r="BO26" s="55"/>
      <c r="BP26" s="60" t="s">
        <v>1423</v>
      </c>
      <c r="BQ26" s="55" t="s">
        <v>211</v>
      </c>
      <c r="BR26" s="55" t="s">
        <v>321</v>
      </c>
      <c r="BS26" s="55" t="s">
        <v>987</v>
      </c>
      <c r="BT26" s="55" t="s">
        <v>313</v>
      </c>
      <c r="BU26" s="59" t="s">
        <v>1536</v>
      </c>
      <c r="BV26" s="52" t="s">
        <v>1537</v>
      </c>
      <c r="BW26" s="52"/>
      <c r="BX26" s="52" t="s">
        <v>283</v>
      </c>
    </row>
    <row r="27" spans="1:76" ht="33" customHeight="1">
      <c r="A27" s="51" t="s">
        <v>988</v>
      </c>
      <c r="B27" s="52" t="s">
        <v>1509</v>
      </c>
      <c r="C27" s="52" t="s">
        <v>302</v>
      </c>
      <c r="D27" s="52" t="s">
        <v>255</v>
      </c>
      <c r="E27" s="52" t="s">
        <v>307</v>
      </c>
      <c r="F27" s="52"/>
      <c r="G27" s="52" t="s">
        <v>201</v>
      </c>
      <c r="H27" s="52" t="s">
        <v>281</v>
      </c>
      <c r="I27" s="52" t="s">
        <v>989</v>
      </c>
      <c r="J27" s="1" t="s">
        <v>801</v>
      </c>
      <c r="K27" s="52">
        <v>3.67</v>
      </c>
      <c r="L27" s="117">
        <v>210</v>
      </c>
      <c r="M27" s="52" t="s">
        <v>312</v>
      </c>
      <c r="N27" s="118">
        <f t="shared" si="0"/>
        <v>44139</v>
      </c>
      <c r="O27" s="52" t="s">
        <v>990</v>
      </c>
      <c r="P27" s="119">
        <v>44139</v>
      </c>
      <c r="Q27" s="52" t="s">
        <v>991</v>
      </c>
      <c r="R27" s="119">
        <v>44368</v>
      </c>
      <c r="S27" s="52" t="s">
        <v>1538</v>
      </c>
      <c r="T27" s="119">
        <v>44683</v>
      </c>
      <c r="U27" s="52"/>
      <c r="V27" s="119"/>
      <c r="W27" s="52"/>
      <c r="X27" s="119"/>
      <c r="Y27" s="52"/>
      <c r="Z27" s="119"/>
      <c r="AA27" s="52">
        <f t="shared" si="1"/>
        <v>3</v>
      </c>
      <c r="AB27" s="52" t="s">
        <v>1539</v>
      </c>
      <c r="AC27" s="52" t="s">
        <v>1533</v>
      </c>
      <c r="AD27" s="52" t="s">
        <v>999</v>
      </c>
      <c r="AE27" s="54">
        <v>44683</v>
      </c>
      <c r="AF27" s="55">
        <v>2022</v>
      </c>
      <c r="AG27" s="56">
        <f t="shared" ca="1" si="2"/>
        <v>2.904109589041096</v>
      </c>
      <c r="AH27" s="52" t="s">
        <v>992</v>
      </c>
      <c r="AI27" s="55" t="s">
        <v>325</v>
      </c>
      <c r="AJ27" s="55"/>
      <c r="AK27" s="54"/>
      <c r="AL27" s="53"/>
      <c r="AM27" s="54"/>
      <c r="AN27" s="54">
        <f t="shared" si="12"/>
        <v>30</v>
      </c>
      <c r="AO27" s="53"/>
      <c r="AP27" s="53"/>
      <c r="AQ27" s="53"/>
      <c r="AR27" s="53"/>
      <c r="AS27" s="53"/>
      <c r="AT27" s="53"/>
      <c r="AU27" s="53"/>
      <c r="AV27" s="92">
        <f t="shared" si="5"/>
        <v>0</v>
      </c>
      <c r="AW27" s="53"/>
      <c r="AX27" s="53"/>
      <c r="AY27" s="53"/>
      <c r="AZ27" s="53" t="str">
        <f t="shared" ca="1" si="10"/>
        <v>sin requerimiento</v>
      </c>
      <c r="BA27" s="55" t="s">
        <v>212</v>
      </c>
      <c r="BB27" s="52"/>
      <c r="BC27" s="61" t="s">
        <v>224</v>
      </c>
      <c r="BD27" s="55" t="s">
        <v>1540</v>
      </c>
      <c r="BE27" s="55" t="s">
        <v>993</v>
      </c>
      <c r="BF27" s="55" t="s">
        <v>994</v>
      </c>
      <c r="BG27" s="55" t="s">
        <v>995</v>
      </c>
      <c r="BH27" s="55" t="s">
        <v>1067</v>
      </c>
      <c r="BI27" s="55" t="s">
        <v>1067</v>
      </c>
      <c r="BJ27" s="55" t="s">
        <v>1067</v>
      </c>
      <c r="BK27" s="55" t="s">
        <v>996</v>
      </c>
      <c r="BL27" s="55" t="s">
        <v>303</v>
      </c>
      <c r="BM27" s="55" t="s">
        <v>304</v>
      </c>
      <c r="BN27" s="55" t="s">
        <v>304</v>
      </c>
      <c r="BO27" s="55"/>
      <c r="BP27" s="60" t="s">
        <v>1423</v>
      </c>
      <c r="BQ27" s="55" t="s">
        <v>211</v>
      </c>
      <c r="BR27" s="55" t="s">
        <v>321</v>
      </c>
      <c r="BS27" s="55" t="s">
        <v>987</v>
      </c>
      <c r="BT27" s="55" t="s">
        <v>313</v>
      </c>
      <c r="BU27" s="59" t="s">
        <v>1541</v>
      </c>
      <c r="BV27" s="52" t="s">
        <v>1542</v>
      </c>
      <c r="BW27" s="52"/>
      <c r="BX27" s="52" t="s">
        <v>283</v>
      </c>
    </row>
    <row r="28" spans="1:76" ht="33" customHeight="1">
      <c r="A28" s="51" t="s">
        <v>1227</v>
      </c>
      <c r="B28" s="52" t="s">
        <v>1509</v>
      </c>
      <c r="C28" s="52" t="s">
        <v>302</v>
      </c>
      <c r="D28" s="52" t="s">
        <v>255</v>
      </c>
      <c r="E28" s="52" t="s">
        <v>1355</v>
      </c>
      <c r="F28" s="52"/>
      <c r="G28" s="52" t="s">
        <v>214</v>
      </c>
      <c r="H28" s="52" t="s">
        <v>274</v>
      </c>
      <c r="I28" s="52" t="s">
        <v>253</v>
      </c>
      <c r="J28" s="1" t="s">
        <v>755</v>
      </c>
      <c r="K28" s="53">
        <v>11.34</v>
      </c>
      <c r="L28" s="117">
        <v>523</v>
      </c>
      <c r="M28" s="52" t="s">
        <v>306</v>
      </c>
      <c r="N28" s="118">
        <f t="shared" si="0"/>
        <v>42003</v>
      </c>
      <c r="O28" s="52" t="s">
        <v>1543</v>
      </c>
      <c r="P28" s="119">
        <v>42003</v>
      </c>
      <c r="Q28" s="52" t="s">
        <v>1544</v>
      </c>
      <c r="R28" s="119">
        <v>44140</v>
      </c>
      <c r="S28" s="52" t="s">
        <v>1545</v>
      </c>
      <c r="T28" s="119">
        <v>44529</v>
      </c>
      <c r="U28" s="52" t="s">
        <v>1546</v>
      </c>
      <c r="V28" s="119">
        <v>44733</v>
      </c>
      <c r="W28" s="52"/>
      <c r="X28" s="119"/>
      <c r="Y28" s="52"/>
      <c r="Z28" s="119"/>
      <c r="AA28" s="52">
        <f t="shared" si="1"/>
        <v>4</v>
      </c>
      <c r="AB28" s="52" t="s">
        <v>1547</v>
      </c>
      <c r="AC28" s="52" t="s">
        <v>1548</v>
      </c>
      <c r="AD28" s="52" t="s">
        <v>1546</v>
      </c>
      <c r="AE28" s="54">
        <v>44733</v>
      </c>
      <c r="AF28" s="55">
        <v>2022</v>
      </c>
      <c r="AG28" s="56">
        <f t="shared" ca="1" si="2"/>
        <v>2.7671232876712328</v>
      </c>
      <c r="AH28" s="52" t="s">
        <v>1549</v>
      </c>
      <c r="AI28" s="55" t="s">
        <v>325</v>
      </c>
      <c r="AJ28" s="58"/>
      <c r="AK28" s="54"/>
      <c r="AL28" s="53"/>
      <c r="AM28" s="54"/>
      <c r="AN28" s="54">
        <f t="shared" si="12"/>
        <v>30</v>
      </c>
      <c r="AO28" s="53"/>
      <c r="AP28" s="53"/>
      <c r="AQ28" s="53"/>
      <c r="AR28" s="53"/>
      <c r="AS28" s="53"/>
      <c r="AT28" s="53"/>
      <c r="AU28" s="53"/>
      <c r="AV28" s="92">
        <f t="shared" si="5"/>
        <v>0</v>
      </c>
      <c r="AW28" s="53"/>
      <c r="AX28" s="53"/>
      <c r="AY28" s="53"/>
      <c r="AZ28" s="53" t="str">
        <f t="shared" ca="1" si="10"/>
        <v>sin requerimiento</v>
      </c>
      <c r="BA28" s="52" t="s">
        <v>223</v>
      </c>
      <c r="BB28" s="58"/>
      <c r="BC28" s="61" t="s">
        <v>220</v>
      </c>
      <c r="BD28" s="58" t="s">
        <v>1550</v>
      </c>
      <c r="BE28" s="55" t="s">
        <v>1228</v>
      </c>
      <c r="BF28" s="55" t="s">
        <v>1229</v>
      </c>
      <c r="BG28" s="55" t="s">
        <v>1230</v>
      </c>
      <c r="BH28" s="55" t="s">
        <v>1067</v>
      </c>
      <c r="BI28" s="55" t="s">
        <v>1231</v>
      </c>
      <c r="BJ28" s="55" t="s">
        <v>1067</v>
      </c>
      <c r="BK28" s="55" t="s">
        <v>1232</v>
      </c>
      <c r="BL28" s="55" t="s">
        <v>303</v>
      </c>
      <c r="BM28" s="55" t="s">
        <v>304</v>
      </c>
      <c r="BN28" s="55" t="s">
        <v>311</v>
      </c>
      <c r="BO28" s="55"/>
      <c r="BP28" s="55"/>
      <c r="BQ28" s="55" t="s">
        <v>211</v>
      </c>
      <c r="BR28" s="55" t="s">
        <v>321</v>
      </c>
      <c r="BS28" s="55" t="s">
        <v>987</v>
      </c>
      <c r="BT28" s="55" t="s">
        <v>313</v>
      </c>
      <c r="BU28" s="55" t="s">
        <v>1551</v>
      </c>
      <c r="BV28" s="52" t="s">
        <v>1552</v>
      </c>
      <c r="BW28" s="52"/>
      <c r="BX28" s="52" t="s">
        <v>283</v>
      </c>
    </row>
    <row r="29" spans="1:76" ht="33" customHeight="1">
      <c r="A29" s="51" t="s">
        <v>1032</v>
      </c>
      <c r="B29" s="52" t="s">
        <v>1509</v>
      </c>
      <c r="C29" s="52" t="s">
        <v>308</v>
      </c>
      <c r="D29" s="52" t="s">
        <v>255</v>
      </c>
      <c r="E29" s="52" t="s">
        <v>307</v>
      </c>
      <c r="F29" s="52"/>
      <c r="G29" s="52" t="s">
        <v>240</v>
      </c>
      <c r="H29" s="52" t="s">
        <v>230</v>
      </c>
      <c r="I29" s="52" t="s">
        <v>989</v>
      </c>
      <c r="J29" s="1" t="s">
        <v>738</v>
      </c>
      <c r="K29" s="53">
        <v>1.0605070000000001</v>
      </c>
      <c r="L29" s="117">
        <v>19</v>
      </c>
      <c r="M29" s="52"/>
      <c r="N29" s="118">
        <f t="shared" si="0"/>
        <v>42003</v>
      </c>
      <c r="O29" s="52" t="s">
        <v>1543</v>
      </c>
      <c r="P29" s="119">
        <v>42003</v>
      </c>
      <c r="Q29" s="52" t="s">
        <v>1544</v>
      </c>
      <c r="R29" s="119">
        <v>44140</v>
      </c>
      <c r="S29" s="52" t="s">
        <v>1545</v>
      </c>
      <c r="T29" s="119">
        <v>44529</v>
      </c>
      <c r="U29" s="52" t="s">
        <v>1546</v>
      </c>
      <c r="V29" s="119">
        <v>44733</v>
      </c>
      <c r="W29" s="52" t="s">
        <v>1553</v>
      </c>
      <c r="X29" s="119">
        <v>44981</v>
      </c>
      <c r="Y29" s="52"/>
      <c r="Z29" s="119"/>
      <c r="AA29" s="52">
        <f t="shared" si="1"/>
        <v>5</v>
      </c>
      <c r="AB29" s="52" t="s">
        <v>1554</v>
      </c>
      <c r="AC29" s="52" t="s">
        <v>1555</v>
      </c>
      <c r="AD29" s="52" t="s">
        <v>1553</v>
      </c>
      <c r="AE29" s="54">
        <v>44981</v>
      </c>
      <c r="AF29" s="55">
        <v>2023</v>
      </c>
      <c r="AG29" s="56">
        <f t="shared" ca="1" si="2"/>
        <v>0</v>
      </c>
      <c r="AH29" s="52" t="s">
        <v>1034</v>
      </c>
      <c r="AI29" s="55" t="s">
        <v>325</v>
      </c>
      <c r="AJ29" s="55" t="s">
        <v>1033</v>
      </c>
      <c r="AK29" s="54">
        <v>45164</v>
      </c>
      <c r="AL29" s="53"/>
      <c r="AM29" s="54">
        <v>45164</v>
      </c>
      <c r="AN29" s="54">
        <f t="shared" si="12"/>
        <v>45194</v>
      </c>
      <c r="AO29" s="53" t="s">
        <v>320</v>
      </c>
      <c r="AP29" s="53">
        <f ca="1">AN29-TODAY()</f>
        <v>-549</v>
      </c>
      <c r="AQ29" s="53"/>
      <c r="AR29" s="53"/>
      <c r="AS29" s="53"/>
      <c r="AT29" s="53"/>
      <c r="AU29" s="53"/>
      <c r="AV29" s="92">
        <f t="shared" si="5"/>
        <v>-45164</v>
      </c>
      <c r="AW29" s="53"/>
      <c r="AX29" s="53"/>
      <c r="AY29" s="53"/>
      <c r="AZ29" s="53" t="str">
        <f t="shared" ca="1" si="10"/>
        <v>sin requerimiento</v>
      </c>
      <c r="BA29" s="55" t="s">
        <v>212</v>
      </c>
      <c r="BB29" s="55"/>
      <c r="BC29" s="61" t="s">
        <v>224</v>
      </c>
      <c r="BD29" s="55"/>
      <c r="BE29" s="55"/>
      <c r="BF29" s="55"/>
      <c r="BG29" s="55"/>
      <c r="BH29" s="55"/>
      <c r="BI29" s="55"/>
      <c r="BJ29" s="55"/>
      <c r="BK29" s="55"/>
      <c r="BL29" s="55" t="s">
        <v>309</v>
      </c>
      <c r="BM29" s="55" t="s">
        <v>316</v>
      </c>
      <c r="BN29" s="55" t="s">
        <v>315</v>
      </c>
      <c r="BO29" s="55"/>
      <c r="BP29" s="65"/>
      <c r="BQ29" s="55" t="s">
        <v>211</v>
      </c>
      <c r="BR29" s="55" t="s">
        <v>321</v>
      </c>
      <c r="BS29" s="55" t="s">
        <v>987</v>
      </c>
      <c r="BT29" s="52" t="s">
        <v>313</v>
      </c>
      <c r="BU29" s="55" t="s">
        <v>1556</v>
      </c>
      <c r="BV29" s="52" t="s">
        <v>1557</v>
      </c>
      <c r="BW29" s="52"/>
      <c r="BX29" s="52" t="s">
        <v>283</v>
      </c>
    </row>
    <row r="30" spans="1:76" ht="33" customHeight="1">
      <c r="A30" s="51" t="s">
        <v>1165</v>
      </c>
      <c r="B30" s="52" t="s">
        <v>1558</v>
      </c>
      <c r="C30" s="52" t="s">
        <v>302</v>
      </c>
      <c r="D30" s="52" t="s">
        <v>255</v>
      </c>
      <c r="E30" s="52" t="s">
        <v>313</v>
      </c>
      <c r="F30" s="52"/>
      <c r="G30" s="52" t="s">
        <v>269</v>
      </c>
      <c r="H30" s="52" t="s">
        <v>209</v>
      </c>
      <c r="I30" s="52" t="s">
        <v>989</v>
      </c>
      <c r="J30" s="1" t="s">
        <v>697</v>
      </c>
      <c r="K30" s="52">
        <v>3.05</v>
      </c>
      <c r="L30" s="117">
        <v>309</v>
      </c>
      <c r="M30" s="52" t="s">
        <v>312</v>
      </c>
      <c r="N30" s="118">
        <f t="shared" si="0"/>
        <v>44103</v>
      </c>
      <c r="O30" s="52" t="s">
        <v>1559</v>
      </c>
      <c r="P30" s="119">
        <v>44103</v>
      </c>
      <c r="Q30" s="52" t="s">
        <v>1560</v>
      </c>
      <c r="R30" s="119">
        <v>44320</v>
      </c>
      <c r="S30" s="52"/>
      <c r="T30" s="119"/>
      <c r="U30" s="52"/>
      <c r="V30" s="119"/>
      <c r="W30" s="52"/>
      <c r="X30" s="119"/>
      <c r="Y30" s="52"/>
      <c r="Z30" s="119"/>
      <c r="AA30" s="52">
        <f t="shared" si="1"/>
        <v>2</v>
      </c>
      <c r="AB30" s="52" t="s">
        <v>1561</v>
      </c>
      <c r="AC30" s="52" t="s">
        <v>1562</v>
      </c>
      <c r="AD30" s="52" t="s">
        <v>1563</v>
      </c>
      <c r="AE30" s="54">
        <v>44468</v>
      </c>
      <c r="AF30" s="55">
        <v>2021</v>
      </c>
      <c r="AG30" s="56">
        <f t="shared" ca="1" si="2"/>
        <v>3.493150684931507</v>
      </c>
      <c r="AH30" s="52" t="s">
        <v>1166</v>
      </c>
      <c r="AI30" s="55" t="s">
        <v>325</v>
      </c>
      <c r="AJ30" s="55"/>
      <c r="AK30" s="54"/>
      <c r="AL30" s="53"/>
      <c r="AM30" s="54"/>
      <c r="AN30" s="54">
        <f t="shared" si="12"/>
        <v>30</v>
      </c>
      <c r="AO30" s="53"/>
      <c r="AP30" s="53"/>
      <c r="AQ30" s="53"/>
      <c r="AR30" s="53"/>
      <c r="AS30" s="53"/>
      <c r="AT30" s="53"/>
      <c r="AU30" s="53"/>
      <c r="AV30" s="92">
        <f t="shared" si="5"/>
        <v>0</v>
      </c>
      <c r="AW30" s="53"/>
      <c r="AX30" s="53"/>
      <c r="AY30" s="53"/>
      <c r="AZ30" s="53" t="str">
        <f t="shared" ca="1" si="10"/>
        <v>sin requerimiento</v>
      </c>
      <c r="BA30" s="52" t="s">
        <v>698</v>
      </c>
      <c r="BB30" s="55"/>
      <c r="BC30" s="61" t="s">
        <v>224</v>
      </c>
      <c r="BD30" s="55" t="s">
        <v>1564</v>
      </c>
      <c r="BE30" s="55" t="s">
        <v>1167</v>
      </c>
      <c r="BF30" s="55" t="s">
        <v>1168</v>
      </c>
      <c r="BG30" s="55" t="s">
        <v>1169</v>
      </c>
      <c r="BH30" s="55" t="s">
        <v>1067</v>
      </c>
      <c r="BI30" s="55" t="s">
        <v>1170</v>
      </c>
      <c r="BJ30" s="55" t="s">
        <v>1067</v>
      </c>
      <c r="BK30" s="55" t="s">
        <v>1171</v>
      </c>
      <c r="BL30" s="55" t="s">
        <v>303</v>
      </c>
      <c r="BM30" s="55" t="s">
        <v>304</v>
      </c>
      <c r="BN30" s="55" t="s">
        <v>311</v>
      </c>
      <c r="BO30" s="58"/>
      <c r="BP30" s="55"/>
      <c r="BQ30" s="55" t="s">
        <v>211</v>
      </c>
      <c r="BR30" s="55" t="s">
        <v>321</v>
      </c>
      <c r="BS30" s="55" t="s">
        <v>987</v>
      </c>
      <c r="BT30" s="55" t="s">
        <v>313</v>
      </c>
      <c r="BU30" s="59" t="s">
        <v>1373</v>
      </c>
      <c r="BV30" s="52" t="s">
        <v>1565</v>
      </c>
      <c r="BW30" s="52"/>
      <c r="BX30" s="52" t="s">
        <v>238</v>
      </c>
    </row>
    <row r="31" spans="1:76" ht="33" customHeight="1">
      <c r="A31" s="51" t="s">
        <v>1135</v>
      </c>
      <c r="B31" s="52" t="s">
        <v>1558</v>
      </c>
      <c r="C31" s="52" t="s">
        <v>302</v>
      </c>
      <c r="D31" s="52" t="s">
        <v>255</v>
      </c>
      <c r="E31" s="52" t="s">
        <v>313</v>
      </c>
      <c r="F31" s="52"/>
      <c r="G31" s="52" t="s">
        <v>265</v>
      </c>
      <c r="H31" s="52" t="s">
        <v>270</v>
      </c>
      <c r="I31" s="52" t="s">
        <v>253</v>
      </c>
      <c r="J31" s="1" t="s">
        <v>421</v>
      </c>
      <c r="K31" s="52">
        <v>5.54</v>
      </c>
      <c r="L31" s="117">
        <v>296</v>
      </c>
      <c r="M31" s="52" t="s">
        <v>312</v>
      </c>
      <c r="N31" s="118">
        <f t="shared" si="0"/>
        <v>43984</v>
      </c>
      <c r="O31" s="52" t="s">
        <v>1566</v>
      </c>
      <c r="P31" s="119">
        <v>43984</v>
      </c>
      <c r="Q31" s="52" t="s">
        <v>1567</v>
      </c>
      <c r="R31" s="119">
        <v>44460</v>
      </c>
      <c r="S31" s="52"/>
      <c r="T31" s="119"/>
      <c r="U31" s="52"/>
      <c r="V31" s="119"/>
      <c r="W31" s="52"/>
      <c r="X31" s="119"/>
      <c r="Y31" s="52"/>
      <c r="Z31" s="119"/>
      <c r="AA31" s="52">
        <f t="shared" si="1"/>
        <v>2</v>
      </c>
      <c r="AB31" s="52" t="s">
        <v>1568</v>
      </c>
      <c r="AC31" s="52" t="s">
        <v>1569</v>
      </c>
      <c r="AD31" s="52" t="s">
        <v>1567</v>
      </c>
      <c r="AE31" s="54">
        <v>44460</v>
      </c>
      <c r="AF31" s="55">
        <v>2021</v>
      </c>
      <c r="AG31" s="56">
        <f t="shared" ca="1" si="2"/>
        <v>3.515068493150685</v>
      </c>
      <c r="AH31" s="52" t="s">
        <v>1570</v>
      </c>
      <c r="AI31" s="55" t="s">
        <v>325</v>
      </c>
      <c r="AJ31" s="55" t="s">
        <v>1571</v>
      </c>
      <c r="AK31" s="54">
        <v>44673</v>
      </c>
      <c r="AL31" s="53"/>
      <c r="AM31" s="54">
        <v>44673</v>
      </c>
      <c r="AN31" s="54">
        <f t="shared" si="12"/>
        <v>44703</v>
      </c>
      <c r="AO31" s="53"/>
      <c r="AP31" s="53"/>
      <c r="AQ31" s="53"/>
      <c r="AR31" s="53"/>
      <c r="AS31" s="53"/>
      <c r="AT31" s="53"/>
      <c r="AU31" s="53"/>
      <c r="AV31" s="92">
        <f t="shared" si="5"/>
        <v>-44673</v>
      </c>
      <c r="AW31" s="53"/>
      <c r="AX31" s="53"/>
      <c r="AY31" s="53"/>
      <c r="AZ31" s="53" t="str">
        <f t="shared" ca="1" si="10"/>
        <v>sin requerimiento</v>
      </c>
      <c r="BA31" s="52" t="s">
        <v>223</v>
      </c>
      <c r="BB31" s="55"/>
      <c r="BC31" s="61" t="s">
        <v>220</v>
      </c>
      <c r="BD31" s="55" t="s">
        <v>1572</v>
      </c>
      <c r="BE31" s="55" t="s">
        <v>1136</v>
      </c>
      <c r="BF31" s="55" t="s">
        <v>1573</v>
      </c>
      <c r="BG31" s="55" t="s">
        <v>1137</v>
      </c>
      <c r="BH31" s="55" t="s">
        <v>1067</v>
      </c>
      <c r="BI31" s="58" t="s">
        <v>1138</v>
      </c>
      <c r="BJ31" s="55" t="s">
        <v>1067</v>
      </c>
      <c r="BK31" s="58" t="s">
        <v>1139</v>
      </c>
      <c r="BL31" s="55" t="s">
        <v>303</v>
      </c>
      <c r="BM31" s="55" t="s">
        <v>304</v>
      </c>
      <c r="BN31" s="55" t="s">
        <v>304</v>
      </c>
      <c r="BO31" s="58" t="s">
        <v>1574</v>
      </c>
      <c r="BP31" s="58"/>
      <c r="BQ31" s="55" t="s">
        <v>211</v>
      </c>
      <c r="BR31" s="55" t="s">
        <v>321</v>
      </c>
      <c r="BS31" s="55" t="s">
        <v>987</v>
      </c>
      <c r="BT31" s="55" t="s">
        <v>313</v>
      </c>
      <c r="BU31" s="58" t="s">
        <v>1575</v>
      </c>
      <c r="BV31" s="52" t="s">
        <v>1576</v>
      </c>
      <c r="BW31" s="52"/>
      <c r="BX31" s="52" t="s">
        <v>1341</v>
      </c>
    </row>
    <row r="32" spans="1:76" ht="33" customHeight="1">
      <c r="A32" s="51" t="s">
        <v>1172</v>
      </c>
      <c r="B32" s="52" t="s">
        <v>1338</v>
      </c>
      <c r="C32" s="52" t="s">
        <v>308</v>
      </c>
      <c r="D32" s="52" t="s">
        <v>255</v>
      </c>
      <c r="E32" s="52" t="s">
        <v>313</v>
      </c>
      <c r="F32" s="52"/>
      <c r="G32" s="52" t="s">
        <v>269</v>
      </c>
      <c r="H32" s="52" t="s">
        <v>209</v>
      </c>
      <c r="I32" s="52" t="s">
        <v>253</v>
      </c>
      <c r="J32" s="1" t="s">
        <v>700</v>
      </c>
      <c r="K32" s="52">
        <v>4.6399999999999997</v>
      </c>
      <c r="L32" s="117">
        <v>347</v>
      </c>
      <c r="M32" s="52" t="s">
        <v>312</v>
      </c>
      <c r="N32" s="118">
        <f t="shared" si="0"/>
        <v>44250</v>
      </c>
      <c r="O32" s="52" t="s">
        <v>1577</v>
      </c>
      <c r="P32" s="119">
        <v>44250</v>
      </c>
      <c r="Q32" s="52" t="s">
        <v>1173</v>
      </c>
      <c r="R32" s="119">
        <v>44516</v>
      </c>
      <c r="S32" s="52"/>
      <c r="T32" s="119"/>
      <c r="U32" s="52"/>
      <c r="V32" s="119"/>
      <c r="W32" s="52"/>
      <c r="X32" s="119"/>
      <c r="Y32" s="52"/>
      <c r="Z32" s="119"/>
      <c r="AA32" s="52">
        <f t="shared" si="1"/>
        <v>2</v>
      </c>
      <c r="AB32" s="52" t="s">
        <v>1578</v>
      </c>
      <c r="AC32" s="52" t="s">
        <v>1579</v>
      </c>
      <c r="AD32" s="52" t="s">
        <v>1580</v>
      </c>
      <c r="AE32" s="54">
        <v>44250</v>
      </c>
      <c r="AF32" s="55">
        <v>2021</v>
      </c>
      <c r="AG32" s="56">
        <f t="shared" ca="1" si="2"/>
        <v>0</v>
      </c>
      <c r="AH32" s="52" t="s">
        <v>1581</v>
      </c>
      <c r="AI32" s="58" t="s">
        <v>325</v>
      </c>
      <c r="AJ32" s="55" t="s">
        <v>1582</v>
      </c>
      <c r="AK32" s="54">
        <v>45212</v>
      </c>
      <c r="AL32" s="53"/>
      <c r="AM32" s="95">
        <f>AK32+3</f>
        <v>45215</v>
      </c>
      <c r="AN32" s="54">
        <f t="shared" si="12"/>
        <v>45245</v>
      </c>
      <c r="AO32" s="53" t="s">
        <v>320</v>
      </c>
      <c r="AP32" s="53">
        <f ca="1">AN32-TODAY()</f>
        <v>-498</v>
      </c>
      <c r="AQ32" s="53"/>
      <c r="AR32" s="53"/>
      <c r="AS32" s="53" t="s">
        <v>431</v>
      </c>
      <c r="AT32" s="53" t="s">
        <v>431</v>
      </c>
      <c r="AU32" s="53"/>
      <c r="AV32" s="92">
        <f t="shared" si="5"/>
        <v>-45212</v>
      </c>
      <c r="AW32" s="53"/>
      <c r="AX32" s="53"/>
      <c r="AY32" s="53"/>
      <c r="AZ32" s="53" t="str">
        <f t="shared" ca="1" si="10"/>
        <v>sin requerimiento</v>
      </c>
      <c r="BA32" s="52" t="s">
        <v>698</v>
      </c>
      <c r="BB32" s="58"/>
      <c r="BC32" s="61" t="s">
        <v>220</v>
      </c>
      <c r="BD32" s="58" t="s">
        <v>1583</v>
      </c>
      <c r="BE32" s="55" t="s">
        <v>1175</v>
      </c>
      <c r="BF32" s="55" t="s">
        <v>1176</v>
      </c>
      <c r="BG32" s="55" t="s">
        <v>1584</v>
      </c>
      <c r="BH32" s="55" t="s">
        <v>1067</v>
      </c>
      <c r="BI32" s="55" t="s">
        <v>1177</v>
      </c>
      <c r="BJ32" s="55" t="s">
        <v>1067</v>
      </c>
      <c r="BK32" s="55" t="s">
        <v>1178</v>
      </c>
      <c r="BL32" s="55" t="s">
        <v>303</v>
      </c>
      <c r="BM32" s="55" t="s">
        <v>304</v>
      </c>
      <c r="BN32" s="55" t="s">
        <v>304</v>
      </c>
      <c r="BO32" s="58" t="s">
        <v>1585</v>
      </c>
      <c r="BP32" s="55"/>
      <c r="BQ32" s="55" t="s">
        <v>211</v>
      </c>
      <c r="BR32" s="55" t="s">
        <v>321</v>
      </c>
      <c r="BS32" s="55" t="s">
        <v>987</v>
      </c>
      <c r="BT32" s="55" t="s">
        <v>313</v>
      </c>
      <c r="BU32" s="55" t="s">
        <v>1586</v>
      </c>
      <c r="BV32" s="52" t="s">
        <v>1587</v>
      </c>
      <c r="BW32" s="52"/>
      <c r="BX32" s="52" t="s">
        <v>1341</v>
      </c>
    </row>
    <row r="33" spans="1:76" ht="33" customHeight="1">
      <c r="A33" s="51" t="s">
        <v>1128</v>
      </c>
      <c r="B33" s="52" t="s">
        <v>1558</v>
      </c>
      <c r="C33" s="52" t="s">
        <v>302</v>
      </c>
      <c r="D33" s="52" t="s">
        <v>255</v>
      </c>
      <c r="E33" s="52" t="s">
        <v>313</v>
      </c>
      <c r="F33" s="52"/>
      <c r="G33" s="52" t="s">
        <v>214</v>
      </c>
      <c r="H33" s="52" t="s">
        <v>274</v>
      </c>
      <c r="I33" s="52" t="s">
        <v>253</v>
      </c>
      <c r="J33" s="1" t="s">
        <v>415</v>
      </c>
      <c r="K33" s="52">
        <v>5.28</v>
      </c>
      <c r="L33" s="117">
        <v>231</v>
      </c>
      <c r="M33" s="52" t="s">
        <v>312</v>
      </c>
      <c r="N33" s="118">
        <f t="shared" si="0"/>
        <v>43061</v>
      </c>
      <c r="O33" s="52" t="s">
        <v>1588</v>
      </c>
      <c r="P33" s="119">
        <v>43061</v>
      </c>
      <c r="Q33" s="52" t="s">
        <v>1589</v>
      </c>
      <c r="R33" s="119">
        <v>43343</v>
      </c>
      <c r="S33" s="52" t="s">
        <v>1590</v>
      </c>
      <c r="T33" s="119">
        <v>43465</v>
      </c>
      <c r="U33" s="52" t="s">
        <v>1591</v>
      </c>
      <c r="V33" s="119">
        <v>43641</v>
      </c>
      <c r="W33" s="52" t="s">
        <v>1592</v>
      </c>
      <c r="X33" s="119">
        <v>44165</v>
      </c>
      <c r="Y33" s="52"/>
      <c r="Z33" s="119"/>
      <c r="AA33" s="52">
        <f t="shared" si="1"/>
        <v>5</v>
      </c>
      <c r="AB33" s="52" t="s">
        <v>1593</v>
      </c>
      <c r="AC33" s="52" t="s">
        <v>1594</v>
      </c>
      <c r="AD33" s="52" t="s">
        <v>1595</v>
      </c>
      <c r="AE33" s="54">
        <v>44165</v>
      </c>
      <c r="AF33" s="55">
        <v>2020</v>
      </c>
      <c r="AG33" s="56">
        <f t="shared" ca="1" si="2"/>
        <v>4.3232876712328769</v>
      </c>
      <c r="AH33" s="52" t="s">
        <v>1129</v>
      </c>
      <c r="AI33" s="52"/>
      <c r="AJ33" s="52"/>
      <c r="AK33" s="54"/>
      <c r="AL33" s="53"/>
      <c r="AM33" s="54"/>
      <c r="AN33" s="54">
        <f t="shared" si="12"/>
        <v>30</v>
      </c>
      <c r="AO33" s="53"/>
      <c r="AP33" s="53"/>
      <c r="AQ33" s="53"/>
      <c r="AR33" s="53"/>
      <c r="AS33" s="53"/>
      <c r="AT33" s="53"/>
      <c r="AU33" s="53"/>
      <c r="AV33" s="92">
        <f t="shared" si="5"/>
        <v>0</v>
      </c>
      <c r="AW33" s="53"/>
      <c r="AX33" s="53"/>
      <c r="AY33" s="53"/>
      <c r="AZ33" s="53" t="str">
        <f t="shared" ca="1" si="10"/>
        <v>sin requerimiento</v>
      </c>
      <c r="BA33" s="55" t="s">
        <v>698</v>
      </c>
      <c r="BB33" s="52"/>
      <c r="BC33" s="61" t="s">
        <v>220</v>
      </c>
      <c r="BD33" s="52" t="s">
        <v>1596</v>
      </c>
      <c r="BE33" s="55" t="s">
        <v>1130</v>
      </c>
      <c r="BF33" s="55" t="s">
        <v>1131</v>
      </c>
      <c r="BG33" s="55" t="s">
        <v>1132</v>
      </c>
      <c r="BH33" s="55" t="s">
        <v>1597</v>
      </c>
      <c r="BI33" s="55" t="s">
        <v>1133</v>
      </c>
      <c r="BJ33" s="55" t="s">
        <v>1597</v>
      </c>
      <c r="BK33" s="55" t="s">
        <v>1134</v>
      </c>
      <c r="BL33" s="55" t="s">
        <v>303</v>
      </c>
      <c r="BM33" s="55" t="s">
        <v>311</v>
      </c>
      <c r="BN33" s="55" t="s">
        <v>315</v>
      </c>
      <c r="BO33" s="55" t="s">
        <v>1597</v>
      </c>
      <c r="BP33" s="55" t="s">
        <v>1597</v>
      </c>
      <c r="BQ33" s="55" t="s">
        <v>211</v>
      </c>
      <c r="BR33" s="55" t="s">
        <v>321</v>
      </c>
      <c r="BS33" s="55" t="s">
        <v>987</v>
      </c>
      <c r="BT33" s="55" t="s">
        <v>313</v>
      </c>
      <c r="BU33" s="59" t="s">
        <v>1373</v>
      </c>
      <c r="BV33" s="52" t="s">
        <v>1598</v>
      </c>
      <c r="BW33" s="52"/>
      <c r="BX33" s="52" t="s">
        <v>238</v>
      </c>
    </row>
    <row r="34" spans="1:76" ht="33" customHeight="1">
      <c r="A34" s="51" t="s">
        <v>1140</v>
      </c>
      <c r="B34" s="52" t="s">
        <v>1558</v>
      </c>
      <c r="C34" s="52" t="s">
        <v>302</v>
      </c>
      <c r="D34" s="52" t="s">
        <v>255</v>
      </c>
      <c r="E34" s="52" t="s">
        <v>313</v>
      </c>
      <c r="F34" s="52"/>
      <c r="G34" s="52" t="s">
        <v>217</v>
      </c>
      <c r="H34" s="52" t="s">
        <v>215</v>
      </c>
      <c r="I34" s="52" t="s">
        <v>253</v>
      </c>
      <c r="J34" s="1" t="s">
        <v>423</v>
      </c>
      <c r="K34" s="53">
        <v>15.78</v>
      </c>
      <c r="L34" s="117">
        <v>511</v>
      </c>
      <c r="M34" s="52" t="s">
        <v>312</v>
      </c>
      <c r="N34" s="118">
        <f t="shared" si="0"/>
        <v>44110</v>
      </c>
      <c r="O34" s="52" t="s">
        <v>1599</v>
      </c>
      <c r="P34" s="119">
        <v>44110</v>
      </c>
      <c r="Q34" s="52" t="s">
        <v>1600</v>
      </c>
      <c r="R34" s="119">
        <v>44453</v>
      </c>
      <c r="S34" s="52" t="s">
        <v>1601</v>
      </c>
      <c r="T34" s="119">
        <v>44769</v>
      </c>
      <c r="U34" s="52"/>
      <c r="V34" s="119"/>
      <c r="W34" s="52"/>
      <c r="X34" s="119"/>
      <c r="Y34" s="52"/>
      <c r="Z34" s="119"/>
      <c r="AA34" s="52">
        <f t="shared" si="1"/>
        <v>3</v>
      </c>
      <c r="AB34" s="52" t="s">
        <v>1602</v>
      </c>
      <c r="AC34" s="52" t="s">
        <v>1603</v>
      </c>
      <c r="AD34" s="52" t="s">
        <v>1601</v>
      </c>
      <c r="AE34" s="54">
        <v>44769</v>
      </c>
      <c r="AF34" s="55">
        <v>2022</v>
      </c>
      <c r="AG34" s="56">
        <f t="shared" ca="1" si="2"/>
        <v>2.6684931506849314</v>
      </c>
      <c r="AH34" s="52" t="s">
        <v>1141</v>
      </c>
      <c r="AI34" s="52"/>
      <c r="AJ34" s="52"/>
      <c r="AK34" s="54"/>
      <c r="AL34" s="53"/>
      <c r="AM34" s="54"/>
      <c r="AN34" s="54">
        <f t="shared" si="12"/>
        <v>30</v>
      </c>
      <c r="AO34" s="53"/>
      <c r="AP34" s="53"/>
      <c r="AQ34" s="53"/>
      <c r="AR34" s="53"/>
      <c r="AS34" s="53"/>
      <c r="AT34" s="53"/>
      <c r="AU34" s="53"/>
      <c r="AV34" s="92">
        <f t="shared" si="5"/>
        <v>0</v>
      </c>
      <c r="AW34" s="53"/>
      <c r="AX34" s="53"/>
      <c r="AY34" s="53"/>
      <c r="AZ34" s="53" t="str">
        <f t="shared" ca="1" si="10"/>
        <v>sin requerimiento</v>
      </c>
      <c r="BA34" s="52" t="s">
        <v>698</v>
      </c>
      <c r="BB34" s="52"/>
      <c r="BC34" s="61" t="s">
        <v>224</v>
      </c>
      <c r="BD34" s="52" t="s">
        <v>1604</v>
      </c>
      <c r="BE34" s="55" t="s">
        <v>1605</v>
      </c>
      <c r="BF34" s="55" t="s">
        <v>1606</v>
      </c>
      <c r="BG34" s="55" t="s">
        <v>1142</v>
      </c>
      <c r="BH34" s="58" t="s">
        <v>1053</v>
      </c>
      <c r="BI34" s="58" t="s">
        <v>1143</v>
      </c>
      <c r="BJ34" s="58" t="s">
        <v>1053</v>
      </c>
      <c r="BK34" s="58" t="s">
        <v>1144</v>
      </c>
      <c r="BL34" s="55" t="s">
        <v>303</v>
      </c>
      <c r="BM34" s="55" t="s">
        <v>304</v>
      </c>
      <c r="BN34" s="55" t="s">
        <v>311</v>
      </c>
      <c r="BO34" s="59"/>
      <c r="BP34" s="59"/>
      <c r="BQ34" s="55" t="s">
        <v>211</v>
      </c>
      <c r="BR34" s="55" t="s">
        <v>321</v>
      </c>
      <c r="BS34" s="55" t="s">
        <v>987</v>
      </c>
      <c r="BT34" s="55" t="s">
        <v>313</v>
      </c>
      <c r="BU34" s="58" t="s">
        <v>1607</v>
      </c>
      <c r="BV34" s="52" t="s">
        <v>1608</v>
      </c>
      <c r="BW34" s="52"/>
      <c r="BX34" s="52" t="s">
        <v>238</v>
      </c>
    </row>
    <row r="35" spans="1:76" ht="32.25" customHeight="1">
      <c r="A35" s="51" t="s">
        <v>1201</v>
      </c>
      <c r="B35" s="52" t="s">
        <v>1558</v>
      </c>
      <c r="C35" s="52" t="s">
        <v>302</v>
      </c>
      <c r="D35" s="52" t="s">
        <v>255</v>
      </c>
      <c r="E35" s="52" t="s">
        <v>313</v>
      </c>
      <c r="F35" s="52"/>
      <c r="G35" s="52" t="s">
        <v>214</v>
      </c>
      <c r="H35" s="52" t="s">
        <v>274</v>
      </c>
      <c r="I35" s="52" t="s">
        <v>253</v>
      </c>
      <c r="J35" s="1" t="s">
        <v>717</v>
      </c>
      <c r="K35" s="53">
        <v>15.65</v>
      </c>
      <c r="L35" s="117">
        <v>561</v>
      </c>
      <c r="M35" s="52" t="s">
        <v>312</v>
      </c>
      <c r="N35" s="118">
        <f t="shared" si="0"/>
        <v>43985</v>
      </c>
      <c r="O35" s="52" t="s">
        <v>1609</v>
      </c>
      <c r="P35" s="119">
        <v>43985</v>
      </c>
      <c r="Q35" s="52" t="s">
        <v>1610</v>
      </c>
      <c r="R35" s="119">
        <v>44314</v>
      </c>
      <c r="S35" s="52" t="s">
        <v>1611</v>
      </c>
      <c r="T35" s="119">
        <v>44733</v>
      </c>
      <c r="U35" s="52"/>
      <c r="V35" s="119"/>
      <c r="W35" s="52"/>
      <c r="X35" s="119"/>
      <c r="Y35" s="52"/>
      <c r="Z35" s="119"/>
      <c r="AA35" s="52">
        <f t="shared" si="1"/>
        <v>3</v>
      </c>
      <c r="AB35" s="52" t="s">
        <v>1612</v>
      </c>
      <c r="AC35" s="52" t="s">
        <v>1613</v>
      </c>
      <c r="AD35" s="52" t="s">
        <v>1611</v>
      </c>
      <c r="AE35" s="54">
        <v>44733</v>
      </c>
      <c r="AF35" s="55">
        <v>2022</v>
      </c>
      <c r="AG35" s="56">
        <f t="shared" ca="1" si="2"/>
        <v>2.7671232876712328</v>
      </c>
      <c r="AH35" s="52" t="s">
        <v>1202</v>
      </c>
      <c r="AI35" s="132"/>
      <c r="AJ35" s="132"/>
      <c r="AK35" s="54"/>
      <c r="AL35" s="53"/>
      <c r="AM35" s="54"/>
      <c r="AN35" s="54">
        <f t="shared" si="12"/>
        <v>30</v>
      </c>
      <c r="AO35" s="53"/>
      <c r="AP35" s="53"/>
      <c r="AQ35" s="53"/>
      <c r="AR35" s="53"/>
      <c r="AS35" s="53"/>
      <c r="AT35" s="53"/>
      <c r="AU35" s="53"/>
      <c r="AV35" s="92">
        <f t="shared" si="5"/>
        <v>0</v>
      </c>
      <c r="AW35" s="53"/>
      <c r="AX35" s="53"/>
      <c r="AY35" s="53"/>
      <c r="AZ35" s="53" t="str">
        <f t="shared" ca="1" si="10"/>
        <v>sin requerimiento</v>
      </c>
      <c r="BA35" s="52" t="s">
        <v>698</v>
      </c>
      <c r="BB35" s="132"/>
      <c r="BC35" s="61" t="s">
        <v>220</v>
      </c>
      <c r="BD35" s="132" t="s">
        <v>1614</v>
      </c>
      <c r="BE35" s="55" t="s">
        <v>1203</v>
      </c>
      <c r="BF35" s="55" t="s">
        <v>1204</v>
      </c>
      <c r="BG35" s="55" t="s">
        <v>1205</v>
      </c>
      <c r="BH35" s="132" t="s">
        <v>1053</v>
      </c>
      <c r="BI35" s="132" t="s">
        <v>1206</v>
      </c>
      <c r="BJ35" s="132" t="s">
        <v>1053</v>
      </c>
      <c r="BK35" s="132" t="s">
        <v>1615</v>
      </c>
      <c r="BL35" s="55" t="s">
        <v>303</v>
      </c>
      <c r="BM35" s="55" t="s">
        <v>304</v>
      </c>
      <c r="BN35" s="55" t="s">
        <v>311</v>
      </c>
      <c r="BO35" s="55" t="s">
        <v>238</v>
      </c>
      <c r="BP35" s="55"/>
      <c r="BQ35" s="55" t="s">
        <v>211</v>
      </c>
      <c r="BR35" s="55" t="s">
        <v>321</v>
      </c>
      <c r="BS35" s="55" t="s">
        <v>987</v>
      </c>
      <c r="BT35" s="55" t="s">
        <v>313</v>
      </c>
      <c r="BU35" s="132" t="s">
        <v>1616</v>
      </c>
      <c r="BV35" s="52" t="s">
        <v>1598</v>
      </c>
      <c r="BW35" s="52"/>
      <c r="BX35" s="52" t="s">
        <v>238</v>
      </c>
    </row>
    <row r="36" spans="1:76" ht="33" customHeight="1">
      <c r="A36" s="51" t="s">
        <v>1145</v>
      </c>
      <c r="B36" s="52" t="s">
        <v>1558</v>
      </c>
      <c r="C36" s="52" t="s">
        <v>302</v>
      </c>
      <c r="D36" s="52" t="s">
        <v>255</v>
      </c>
      <c r="E36" s="59" t="s">
        <v>307</v>
      </c>
      <c r="F36" s="52"/>
      <c r="G36" s="52" t="s">
        <v>269</v>
      </c>
      <c r="H36" s="52" t="s">
        <v>209</v>
      </c>
      <c r="I36" s="52" t="s">
        <v>259</v>
      </c>
      <c r="J36" s="1" t="s">
        <v>425</v>
      </c>
      <c r="K36" s="52">
        <v>2.09</v>
      </c>
      <c r="L36" s="117">
        <v>101</v>
      </c>
      <c r="M36" s="52" t="s">
        <v>312</v>
      </c>
      <c r="N36" s="118">
        <f t="shared" si="0"/>
        <v>44553</v>
      </c>
      <c r="O36" s="52" t="s">
        <v>1617</v>
      </c>
      <c r="P36" s="119">
        <v>44553</v>
      </c>
      <c r="Q36" s="52" t="s">
        <v>1618</v>
      </c>
      <c r="R36" s="119">
        <v>44790</v>
      </c>
      <c r="S36" s="52" t="s">
        <v>1617</v>
      </c>
      <c r="T36" s="119">
        <v>44553</v>
      </c>
      <c r="U36" s="52" t="s">
        <v>1618</v>
      </c>
      <c r="V36" s="119">
        <v>44790</v>
      </c>
      <c r="W36" s="52"/>
      <c r="X36" s="119"/>
      <c r="Y36" s="52"/>
      <c r="Z36" s="119"/>
      <c r="AA36" s="52">
        <f t="shared" si="1"/>
        <v>4</v>
      </c>
      <c r="AB36" s="52" t="s">
        <v>1619</v>
      </c>
      <c r="AC36" s="52" t="s">
        <v>1620</v>
      </c>
      <c r="AD36" s="52" t="s">
        <v>1617</v>
      </c>
      <c r="AE36" s="54">
        <v>44553</v>
      </c>
      <c r="AF36" s="55">
        <v>2021</v>
      </c>
      <c r="AG36" s="56">
        <f t="shared" ca="1" si="2"/>
        <v>3.2602739726027399</v>
      </c>
      <c r="AH36" s="52" t="s">
        <v>1146</v>
      </c>
      <c r="AI36" s="55"/>
      <c r="AJ36" s="55"/>
      <c r="AK36" s="54"/>
      <c r="AL36" s="53"/>
      <c r="AM36" s="54"/>
      <c r="AN36" s="54">
        <f t="shared" si="12"/>
        <v>30</v>
      </c>
      <c r="AO36" s="53"/>
      <c r="AP36" s="53"/>
      <c r="AQ36" s="53"/>
      <c r="AR36" s="53"/>
      <c r="AS36" s="53"/>
      <c r="AT36" s="53"/>
      <c r="AU36" s="53"/>
      <c r="AV36" s="92">
        <f t="shared" si="5"/>
        <v>0</v>
      </c>
      <c r="AW36" s="53"/>
      <c r="AX36" s="53"/>
      <c r="AY36" s="53"/>
      <c r="AZ36" s="53" t="str">
        <f t="shared" ca="1" si="10"/>
        <v>sin requerimiento</v>
      </c>
      <c r="BA36" s="52" t="s">
        <v>698</v>
      </c>
      <c r="BB36" s="55"/>
      <c r="BC36" s="61" t="s">
        <v>220</v>
      </c>
      <c r="BD36" s="55" t="s">
        <v>1621</v>
      </c>
      <c r="BE36" s="55" t="s">
        <v>1147</v>
      </c>
      <c r="BF36" s="55" t="s">
        <v>1148</v>
      </c>
      <c r="BG36" s="55" t="s">
        <v>1149</v>
      </c>
      <c r="BH36" s="55" t="s">
        <v>1067</v>
      </c>
      <c r="BI36" s="55" t="s">
        <v>1150</v>
      </c>
      <c r="BJ36" s="55" t="s">
        <v>1067</v>
      </c>
      <c r="BK36" s="55" t="s">
        <v>1151</v>
      </c>
      <c r="BL36" s="55" t="s">
        <v>303</v>
      </c>
      <c r="BM36" s="55" t="s">
        <v>304</v>
      </c>
      <c r="BN36" s="55" t="s">
        <v>311</v>
      </c>
      <c r="BO36" s="55"/>
      <c r="BP36" s="55"/>
      <c r="BQ36" s="55" t="s">
        <v>211</v>
      </c>
      <c r="BR36" s="55" t="s">
        <v>321</v>
      </c>
      <c r="BS36" s="55" t="s">
        <v>987</v>
      </c>
      <c r="BT36" s="55" t="s">
        <v>313</v>
      </c>
      <c r="BU36" s="87" t="s">
        <v>1373</v>
      </c>
      <c r="BV36" s="52" t="s">
        <v>1608</v>
      </c>
      <c r="BW36" s="52"/>
      <c r="BX36" s="52" t="s">
        <v>238</v>
      </c>
    </row>
    <row r="37" spans="1:76" ht="33" customHeight="1">
      <c r="A37" s="51" t="s">
        <v>1123</v>
      </c>
      <c r="B37" s="52" t="s">
        <v>1558</v>
      </c>
      <c r="C37" s="52" t="s">
        <v>302</v>
      </c>
      <c r="D37" s="52" t="s">
        <v>255</v>
      </c>
      <c r="E37" s="52" t="s">
        <v>313</v>
      </c>
      <c r="F37" s="52"/>
      <c r="G37" s="52" t="s">
        <v>214</v>
      </c>
      <c r="H37" s="52" t="s">
        <v>274</v>
      </c>
      <c r="I37" s="52" t="s">
        <v>253</v>
      </c>
      <c r="J37" s="1" t="s">
        <v>804</v>
      </c>
      <c r="K37" s="52">
        <v>4.33</v>
      </c>
      <c r="L37" s="117">
        <v>269</v>
      </c>
      <c r="M37" s="52" t="s">
        <v>306</v>
      </c>
      <c r="N37" s="118">
        <f t="shared" si="0"/>
        <v>44021</v>
      </c>
      <c r="O37" s="52" t="s">
        <v>1622</v>
      </c>
      <c r="P37" s="119">
        <v>44021</v>
      </c>
      <c r="Q37" s="52" t="s">
        <v>1623</v>
      </c>
      <c r="R37" s="119">
        <v>44180</v>
      </c>
      <c r="S37" s="52"/>
      <c r="T37" s="119"/>
      <c r="U37" s="52"/>
      <c r="V37" s="119"/>
      <c r="W37" s="52"/>
      <c r="X37" s="119"/>
      <c r="Y37" s="52"/>
      <c r="Z37" s="119"/>
      <c r="AA37" s="52">
        <f t="shared" si="1"/>
        <v>2</v>
      </c>
      <c r="AB37" s="52" t="s">
        <v>1624</v>
      </c>
      <c r="AC37" s="52" t="s">
        <v>1625</v>
      </c>
      <c r="AD37" s="52" t="s">
        <v>1623</v>
      </c>
      <c r="AE37" s="54">
        <v>44180</v>
      </c>
      <c r="AF37" s="55">
        <v>2020</v>
      </c>
      <c r="AG37" s="56">
        <f t="shared" ca="1" si="2"/>
        <v>4.2821917808219174</v>
      </c>
      <c r="AH37" s="52" t="s">
        <v>1124</v>
      </c>
      <c r="AI37" s="55"/>
      <c r="AJ37" s="55"/>
      <c r="AK37" s="54"/>
      <c r="AL37" s="53"/>
      <c r="AM37" s="54"/>
      <c r="AN37" s="54">
        <f t="shared" si="12"/>
        <v>30</v>
      </c>
      <c r="AO37" s="53"/>
      <c r="AP37" s="53"/>
      <c r="AQ37" s="53"/>
      <c r="AR37" s="53"/>
      <c r="AS37" s="53"/>
      <c r="AT37" s="53"/>
      <c r="AU37" s="53"/>
      <c r="AV37" s="92">
        <f t="shared" si="5"/>
        <v>0</v>
      </c>
      <c r="AW37" s="53"/>
      <c r="AX37" s="53"/>
      <c r="AY37" s="53"/>
      <c r="AZ37" s="53" t="str">
        <f t="shared" ca="1" si="10"/>
        <v>sin requerimiento</v>
      </c>
      <c r="BA37" s="55" t="s">
        <v>698</v>
      </c>
      <c r="BB37" s="55"/>
      <c r="BC37" s="61" t="s">
        <v>224</v>
      </c>
      <c r="BD37" s="55" t="s">
        <v>1626</v>
      </c>
      <c r="BE37" s="55" t="s">
        <v>1627</v>
      </c>
      <c r="BF37" s="55" t="s">
        <v>1125</v>
      </c>
      <c r="BG37" s="55" t="s">
        <v>1628</v>
      </c>
      <c r="BH37" s="55" t="s">
        <v>1067</v>
      </c>
      <c r="BI37" s="55" t="s">
        <v>1126</v>
      </c>
      <c r="BJ37" s="55" t="s">
        <v>1067</v>
      </c>
      <c r="BK37" s="55" t="s">
        <v>1127</v>
      </c>
      <c r="BL37" s="55" t="s">
        <v>303</v>
      </c>
      <c r="BM37" s="55" t="s">
        <v>311</v>
      </c>
      <c r="BN37" s="55" t="s">
        <v>315</v>
      </c>
      <c r="BO37" s="55" t="s">
        <v>1067</v>
      </c>
      <c r="BP37" s="55" t="s">
        <v>1067</v>
      </c>
      <c r="BQ37" s="55" t="s">
        <v>211</v>
      </c>
      <c r="BR37" s="55" t="s">
        <v>321</v>
      </c>
      <c r="BS37" s="55" t="s">
        <v>987</v>
      </c>
      <c r="BT37" s="55" t="s">
        <v>313</v>
      </c>
      <c r="BU37" s="55" t="s">
        <v>1373</v>
      </c>
      <c r="BV37" s="52" t="s">
        <v>1629</v>
      </c>
      <c r="BW37" s="52"/>
      <c r="BX37" s="52" t="s">
        <v>238</v>
      </c>
    </row>
    <row r="38" spans="1:76" ht="33" customHeight="1">
      <c r="A38" s="51" t="s">
        <v>1157</v>
      </c>
      <c r="B38" s="52" t="s">
        <v>1558</v>
      </c>
      <c r="C38" s="52" t="s">
        <v>302</v>
      </c>
      <c r="D38" s="52" t="s">
        <v>255</v>
      </c>
      <c r="E38" s="52" t="s">
        <v>313</v>
      </c>
      <c r="F38" s="52"/>
      <c r="G38" s="52" t="s">
        <v>265</v>
      </c>
      <c r="H38" s="52" t="s">
        <v>270</v>
      </c>
      <c r="I38" s="52" t="s">
        <v>253</v>
      </c>
      <c r="J38" s="1" t="s">
        <v>427</v>
      </c>
      <c r="K38" s="53">
        <v>0.94469199999999998</v>
      </c>
      <c r="L38" s="117">
        <v>98</v>
      </c>
      <c r="M38" s="52"/>
      <c r="N38" s="118">
        <f t="shared" si="0"/>
        <v>43343</v>
      </c>
      <c r="O38" s="52" t="s">
        <v>1630</v>
      </c>
      <c r="P38" s="119">
        <v>43343</v>
      </c>
      <c r="Q38" s="52" t="s">
        <v>1631</v>
      </c>
      <c r="R38" s="119">
        <v>44460</v>
      </c>
      <c r="S38" s="52"/>
      <c r="T38" s="119"/>
      <c r="U38" s="52"/>
      <c r="V38" s="119"/>
      <c r="W38" s="52"/>
      <c r="X38" s="119"/>
      <c r="Y38" s="52"/>
      <c r="Z38" s="119"/>
      <c r="AA38" s="52">
        <f t="shared" si="1"/>
        <v>2</v>
      </c>
      <c r="AB38" s="52" t="s">
        <v>1632</v>
      </c>
      <c r="AC38" s="52" t="s">
        <v>1633</v>
      </c>
      <c r="AD38" s="52" t="s">
        <v>1631</v>
      </c>
      <c r="AE38" s="133">
        <v>44460</v>
      </c>
      <c r="AF38" s="55">
        <v>2021</v>
      </c>
      <c r="AG38" s="56">
        <f t="shared" ca="1" si="2"/>
        <v>3.515068493150685</v>
      </c>
      <c r="AH38" s="52" t="s">
        <v>1634</v>
      </c>
      <c r="AI38" s="55" t="s">
        <v>325</v>
      </c>
      <c r="AJ38" s="55" t="s">
        <v>1635</v>
      </c>
      <c r="AK38" s="54">
        <v>44672</v>
      </c>
      <c r="AL38" s="53"/>
      <c r="AM38" s="54">
        <v>44672</v>
      </c>
      <c r="AN38" s="54">
        <f t="shared" si="12"/>
        <v>44702</v>
      </c>
      <c r="AO38" s="53"/>
      <c r="AP38" s="53"/>
      <c r="AQ38" s="53"/>
      <c r="AR38" s="53"/>
      <c r="AS38" s="53"/>
      <c r="AT38" s="53"/>
      <c r="AU38" s="53"/>
      <c r="AV38" s="92">
        <f t="shared" si="5"/>
        <v>-44672</v>
      </c>
      <c r="AW38" s="53"/>
      <c r="AX38" s="53"/>
      <c r="AY38" s="53"/>
      <c r="AZ38" s="53" t="str">
        <f t="shared" ca="1" si="10"/>
        <v>sin requerimiento</v>
      </c>
      <c r="BA38" s="55" t="s">
        <v>223</v>
      </c>
      <c r="BB38" s="55"/>
      <c r="BC38" s="61" t="s">
        <v>224</v>
      </c>
      <c r="BD38" s="55" t="s">
        <v>1162</v>
      </c>
      <c r="BE38" s="55" t="s">
        <v>1158</v>
      </c>
      <c r="BF38" s="55" t="s">
        <v>1159</v>
      </c>
      <c r="BG38" s="55" t="s">
        <v>1074</v>
      </c>
      <c r="BH38" s="55" t="s">
        <v>1067</v>
      </c>
      <c r="BI38" s="55" t="s">
        <v>1160</v>
      </c>
      <c r="BJ38" s="55" t="s">
        <v>1067</v>
      </c>
      <c r="BK38" s="55" t="s">
        <v>1161</v>
      </c>
      <c r="BL38" s="55" t="s">
        <v>314</v>
      </c>
      <c r="BM38" s="55"/>
      <c r="BN38" s="55"/>
      <c r="BO38" s="55"/>
      <c r="BP38" s="58" t="s">
        <v>1636</v>
      </c>
      <c r="BQ38" s="55" t="s">
        <v>211</v>
      </c>
      <c r="BR38" s="55" t="s">
        <v>321</v>
      </c>
      <c r="BS38" s="55" t="s">
        <v>987</v>
      </c>
      <c r="BT38" s="55"/>
      <c r="BU38" s="58" t="s">
        <v>1607</v>
      </c>
      <c r="BV38" s="52"/>
      <c r="BW38" s="52"/>
      <c r="BX38" s="52" t="s">
        <v>1341</v>
      </c>
    </row>
    <row r="39" spans="1:76" ht="33" customHeight="1">
      <c r="A39" s="51" t="s">
        <v>1061</v>
      </c>
      <c r="B39" s="52" t="s">
        <v>1558</v>
      </c>
      <c r="C39" s="52" t="s">
        <v>308</v>
      </c>
      <c r="D39" s="52" t="s">
        <v>255</v>
      </c>
      <c r="E39" s="52" t="s">
        <v>313</v>
      </c>
      <c r="F39" s="52"/>
      <c r="G39" s="52" t="s">
        <v>217</v>
      </c>
      <c r="H39" s="52" t="s">
        <v>215</v>
      </c>
      <c r="I39" s="52" t="s">
        <v>989</v>
      </c>
      <c r="J39" s="1" t="s">
        <v>731</v>
      </c>
      <c r="K39" s="53">
        <v>19.71</v>
      </c>
      <c r="L39" s="117">
        <v>1210</v>
      </c>
      <c r="M39" s="52" t="s">
        <v>312</v>
      </c>
      <c r="N39" s="118">
        <f t="shared" si="0"/>
        <v>43605</v>
      </c>
      <c r="O39" s="52" t="s">
        <v>1637</v>
      </c>
      <c r="P39" s="119">
        <v>43605</v>
      </c>
      <c r="Q39" s="52" t="s">
        <v>1638</v>
      </c>
      <c r="R39" s="119">
        <v>44407</v>
      </c>
      <c r="S39" s="52" t="s">
        <v>1639</v>
      </c>
      <c r="T39" s="119">
        <v>44770</v>
      </c>
      <c r="U39" s="52"/>
      <c r="V39" s="119"/>
      <c r="W39" s="52"/>
      <c r="X39" s="119"/>
      <c r="Y39" s="52"/>
      <c r="Z39" s="119"/>
      <c r="AA39" s="52">
        <f t="shared" si="1"/>
        <v>3</v>
      </c>
      <c r="AB39" s="52" t="s">
        <v>1640</v>
      </c>
      <c r="AC39" s="52" t="s">
        <v>1641</v>
      </c>
      <c r="AD39" s="52" t="s">
        <v>1639</v>
      </c>
      <c r="AE39" s="54">
        <v>44770</v>
      </c>
      <c r="AF39" s="55">
        <v>2022</v>
      </c>
      <c r="AG39" s="56">
        <f t="shared" ca="1" si="2"/>
        <v>0</v>
      </c>
      <c r="AH39" s="63" t="s">
        <v>1642</v>
      </c>
      <c r="AI39" s="52" t="s">
        <v>325</v>
      </c>
      <c r="AJ39" s="52" t="s">
        <v>1643</v>
      </c>
      <c r="AK39" s="54">
        <v>45131</v>
      </c>
      <c r="AL39" s="53" t="s">
        <v>1644</v>
      </c>
      <c r="AM39" s="54"/>
      <c r="AN39" s="54">
        <f t="shared" si="12"/>
        <v>30</v>
      </c>
      <c r="AO39" s="53" t="s">
        <v>319</v>
      </c>
      <c r="AP39" s="53"/>
      <c r="AQ39" s="53" t="s">
        <v>1645</v>
      </c>
      <c r="AR39" s="54">
        <v>45200</v>
      </c>
      <c r="AS39" s="53" t="s">
        <v>307</v>
      </c>
      <c r="AT39" s="53" t="s">
        <v>307</v>
      </c>
      <c r="AU39" s="54">
        <f t="shared" ref="AU39:AU40" si="13">IF((AT39="NO"),(AR39+30+1),(AR39+(6*7)))</f>
        <v>45242</v>
      </c>
      <c r="AV39" s="92">
        <f t="shared" si="5"/>
        <v>111</v>
      </c>
      <c r="AW39" s="53"/>
      <c r="AX39" s="53"/>
      <c r="AY39" s="53"/>
      <c r="AZ39" s="53" t="str">
        <f t="shared" ca="1" si="10"/>
        <v>sin requerimiento</v>
      </c>
      <c r="BA39" s="52" t="s">
        <v>234</v>
      </c>
      <c r="BB39" s="52"/>
      <c r="BC39" s="61" t="s">
        <v>220</v>
      </c>
      <c r="BD39" s="52" t="s">
        <v>1646</v>
      </c>
      <c r="BE39" s="55" t="s">
        <v>1647</v>
      </c>
      <c r="BF39" s="55" t="s">
        <v>1062</v>
      </c>
      <c r="BG39" s="55" t="s">
        <v>1063</v>
      </c>
      <c r="BH39" s="58" t="s">
        <v>1053</v>
      </c>
      <c r="BI39" s="58" t="s">
        <v>1064</v>
      </c>
      <c r="BJ39" s="58" t="s">
        <v>1053</v>
      </c>
      <c r="BK39" s="58" t="s">
        <v>1065</v>
      </c>
      <c r="BL39" s="55" t="s">
        <v>303</v>
      </c>
      <c r="BM39" s="55" t="s">
        <v>304</v>
      </c>
      <c r="BN39" s="55" t="s">
        <v>311</v>
      </c>
      <c r="BO39" s="59"/>
      <c r="BP39" s="59"/>
      <c r="BQ39" s="55" t="s">
        <v>211</v>
      </c>
      <c r="BR39" s="55" t="s">
        <v>321</v>
      </c>
      <c r="BS39" s="55" t="s">
        <v>987</v>
      </c>
      <c r="BT39" s="55" t="s">
        <v>313</v>
      </c>
      <c r="BU39" s="58" t="s">
        <v>1607</v>
      </c>
      <c r="BV39" s="83" t="s">
        <v>1648</v>
      </c>
      <c r="BW39" s="52"/>
      <c r="BX39" s="52" t="s">
        <v>1341</v>
      </c>
    </row>
    <row r="40" spans="1:76" ht="33" customHeight="1">
      <c r="A40" s="51" t="s">
        <v>1051</v>
      </c>
      <c r="B40" s="52" t="s">
        <v>1558</v>
      </c>
      <c r="C40" s="52" t="s">
        <v>302</v>
      </c>
      <c r="D40" s="52" t="s">
        <v>255</v>
      </c>
      <c r="E40" s="52" t="s">
        <v>313</v>
      </c>
      <c r="F40" s="52"/>
      <c r="G40" s="52" t="s">
        <v>903</v>
      </c>
      <c r="H40" s="52" t="s">
        <v>215</v>
      </c>
      <c r="I40" s="52" t="s">
        <v>989</v>
      </c>
      <c r="J40" s="1" t="s">
        <v>787</v>
      </c>
      <c r="K40" s="53" t="s">
        <v>1649</v>
      </c>
      <c r="L40" s="117">
        <v>239</v>
      </c>
      <c r="M40" s="52" t="s">
        <v>312</v>
      </c>
      <c r="N40" s="118">
        <f t="shared" si="0"/>
        <v>43796</v>
      </c>
      <c r="O40" s="52" t="s">
        <v>1650</v>
      </c>
      <c r="P40" s="119">
        <v>43796</v>
      </c>
      <c r="Q40" s="52" t="s">
        <v>1651</v>
      </c>
      <c r="R40" s="119">
        <v>6684798</v>
      </c>
      <c r="S40" s="52" t="s">
        <v>1652</v>
      </c>
      <c r="T40" s="119">
        <v>44819</v>
      </c>
      <c r="U40" s="52" t="s">
        <v>1653</v>
      </c>
      <c r="V40" s="119">
        <v>44908</v>
      </c>
      <c r="W40" s="52" t="s">
        <v>1654</v>
      </c>
      <c r="X40" s="119">
        <v>44921</v>
      </c>
      <c r="Y40" s="52" t="s">
        <v>1655</v>
      </c>
      <c r="Z40" s="119">
        <v>45198</v>
      </c>
      <c r="AA40" s="52">
        <f t="shared" si="1"/>
        <v>6</v>
      </c>
      <c r="AB40" s="52" t="s">
        <v>1656</v>
      </c>
      <c r="AC40" s="52" t="s">
        <v>1657</v>
      </c>
      <c r="AD40" s="52" t="s">
        <v>1654</v>
      </c>
      <c r="AE40" s="54">
        <v>44921</v>
      </c>
      <c r="AF40" s="55">
        <v>2022</v>
      </c>
      <c r="AG40" s="56">
        <f t="shared" ca="1" si="2"/>
        <v>2.2520547945205478</v>
      </c>
      <c r="AH40" s="63" t="s">
        <v>1658</v>
      </c>
      <c r="AI40" s="55" t="s">
        <v>322</v>
      </c>
      <c r="AJ40" s="134" t="s">
        <v>1659</v>
      </c>
      <c r="AK40" s="135">
        <v>45151</v>
      </c>
      <c r="AL40" s="53" t="s">
        <v>1660</v>
      </c>
      <c r="AM40" s="54">
        <v>45151</v>
      </c>
      <c r="AN40" s="54">
        <f t="shared" si="12"/>
        <v>45181</v>
      </c>
      <c r="AO40" s="53" t="s">
        <v>317</v>
      </c>
      <c r="AP40" s="53" t="s">
        <v>1661</v>
      </c>
      <c r="AQ40" s="53" t="s">
        <v>1662</v>
      </c>
      <c r="AR40" s="54">
        <v>45197</v>
      </c>
      <c r="AS40" s="53" t="s">
        <v>307</v>
      </c>
      <c r="AT40" s="53" t="s">
        <v>307</v>
      </c>
      <c r="AU40" s="54">
        <f t="shared" si="13"/>
        <v>45239</v>
      </c>
      <c r="AV40" s="92">
        <f t="shared" si="5"/>
        <v>88</v>
      </c>
      <c r="AW40" s="53"/>
      <c r="AX40" s="53"/>
      <c r="AY40" s="53"/>
      <c r="AZ40" s="53" t="str">
        <f t="shared" ca="1" si="10"/>
        <v>sin requerimiento</v>
      </c>
      <c r="BA40" s="52" t="s">
        <v>234</v>
      </c>
      <c r="BB40" s="55"/>
      <c r="BC40" s="61" t="s">
        <v>224</v>
      </c>
      <c r="BD40" s="55" t="s">
        <v>1663</v>
      </c>
      <c r="BE40" s="55" t="s">
        <v>1664</v>
      </c>
      <c r="BF40" s="55" t="s">
        <v>1665</v>
      </c>
      <c r="BG40" s="55" t="s">
        <v>1052</v>
      </c>
      <c r="BH40" s="55" t="s">
        <v>1053</v>
      </c>
      <c r="BI40" s="55" t="s">
        <v>1054</v>
      </c>
      <c r="BJ40" s="55" t="s">
        <v>1053</v>
      </c>
      <c r="BK40" s="55" t="s">
        <v>1055</v>
      </c>
      <c r="BL40" s="55" t="s">
        <v>303</v>
      </c>
      <c r="BM40" s="55" t="s">
        <v>316</v>
      </c>
      <c r="BN40" s="55" t="s">
        <v>315</v>
      </c>
      <c r="BO40" s="55"/>
      <c r="BP40" s="55"/>
      <c r="BQ40" s="55" t="s">
        <v>211</v>
      </c>
      <c r="BR40" s="55" t="s">
        <v>321</v>
      </c>
      <c r="BS40" s="55" t="s">
        <v>987</v>
      </c>
      <c r="BT40" s="55"/>
      <c r="BU40" s="55"/>
      <c r="BV40" s="77"/>
      <c r="BW40" s="52"/>
      <c r="BX40" s="52" t="s">
        <v>1341</v>
      </c>
    </row>
    <row r="41" spans="1:76" ht="33" customHeight="1">
      <c r="A41" s="51" t="s">
        <v>1082</v>
      </c>
      <c r="B41" s="136" t="s">
        <v>1666</v>
      </c>
      <c r="C41" s="52" t="s">
        <v>302</v>
      </c>
      <c r="D41" s="52" t="s">
        <v>255</v>
      </c>
      <c r="E41" s="52" t="s">
        <v>1355</v>
      </c>
      <c r="F41" s="52"/>
      <c r="G41" s="52" t="s">
        <v>193</v>
      </c>
      <c r="H41" s="52" t="s">
        <v>287</v>
      </c>
      <c r="I41" s="52" t="s">
        <v>253</v>
      </c>
      <c r="J41" s="1" t="s">
        <v>816</v>
      </c>
      <c r="K41" s="52">
        <v>14.26</v>
      </c>
      <c r="L41" s="117">
        <v>580</v>
      </c>
      <c r="M41" s="52" t="s">
        <v>312</v>
      </c>
      <c r="N41" s="118">
        <f t="shared" si="0"/>
        <v>44713</v>
      </c>
      <c r="O41" s="52" t="s">
        <v>1667</v>
      </c>
      <c r="P41" s="119">
        <v>44713</v>
      </c>
      <c r="Q41" s="52"/>
      <c r="R41" s="119"/>
      <c r="S41" s="52"/>
      <c r="T41" s="119"/>
      <c r="U41" s="52"/>
      <c r="V41" s="119"/>
      <c r="W41" s="52"/>
      <c r="X41" s="119"/>
      <c r="Y41" s="52"/>
      <c r="Z41" s="119"/>
      <c r="AA41" s="52">
        <f t="shared" si="1"/>
        <v>1</v>
      </c>
      <c r="AB41" s="52" t="s">
        <v>1668</v>
      </c>
      <c r="AC41" s="52" t="s">
        <v>1669</v>
      </c>
      <c r="AD41" s="52" t="s">
        <v>1670</v>
      </c>
      <c r="AE41" s="54">
        <v>44713</v>
      </c>
      <c r="AF41" s="55">
        <v>2022</v>
      </c>
      <c r="AG41" s="56">
        <f t="shared" ca="1" si="2"/>
        <v>2.8219178082191783</v>
      </c>
      <c r="AH41" s="1"/>
      <c r="AI41" s="52" t="s">
        <v>322</v>
      </c>
      <c r="AJ41" s="55" t="s">
        <v>1083</v>
      </c>
      <c r="AK41" s="54">
        <v>45112</v>
      </c>
      <c r="AL41" s="53" t="s">
        <v>1671</v>
      </c>
      <c r="AM41" s="54">
        <v>45153</v>
      </c>
      <c r="AN41" s="54">
        <f t="shared" si="12"/>
        <v>45183</v>
      </c>
      <c r="AO41" s="53" t="s">
        <v>317</v>
      </c>
      <c r="AP41" s="53"/>
      <c r="AQ41" s="53" t="s">
        <v>1671</v>
      </c>
      <c r="AR41" s="54">
        <v>45153</v>
      </c>
      <c r="AS41" s="57"/>
      <c r="AT41" s="57"/>
      <c r="AU41" s="57"/>
      <c r="AV41" s="92">
        <f t="shared" si="5"/>
        <v>-45112</v>
      </c>
      <c r="AW41" s="53"/>
      <c r="AX41" s="53"/>
      <c r="AY41" s="53"/>
      <c r="AZ41" s="53" t="str">
        <f t="shared" ca="1" si="10"/>
        <v>sin requerimiento</v>
      </c>
      <c r="BA41" s="55" t="s">
        <v>227</v>
      </c>
      <c r="BB41" s="55"/>
      <c r="BC41" s="61" t="s">
        <v>220</v>
      </c>
      <c r="BD41" s="55" t="s">
        <v>1672</v>
      </c>
      <c r="BE41" s="55" t="s">
        <v>1084</v>
      </c>
      <c r="BF41" s="55" t="s">
        <v>1085</v>
      </c>
      <c r="BG41" s="55" t="s">
        <v>1086</v>
      </c>
      <c r="BH41" s="55" t="s">
        <v>1067</v>
      </c>
      <c r="BI41" s="55" t="s">
        <v>1087</v>
      </c>
      <c r="BJ41" s="55" t="s">
        <v>1067</v>
      </c>
      <c r="BK41" s="55" t="s">
        <v>1088</v>
      </c>
      <c r="BL41" s="55" t="s">
        <v>303</v>
      </c>
      <c r="BM41" s="55" t="s">
        <v>304</v>
      </c>
      <c r="BN41" s="55" t="s">
        <v>304</v>
      </c>
      <c r="BO41" s="55"/>
      <c r="BP41" s="55"/>
      <c r="BQ41" s="55" t="s">
        <v>211</v>
      </c>
      <c r="BR41" s="55" t="s">
        <v>321</v>
      </c>
      <c r="BS41" s="55" t="s">
        <v>987</v>
      </c>
      <c r="BT41" s="55" t="s">
        <v>313</v>
      </c>
      <c r="BU41" s="58" t="s">
        <v>1402</v>
      </c>
      <c r="BV41" s="83" t="s">
        <v>1673</v>
      </c>
      <c r="BW41" s="52"/>
      <c r="BX41" s="52" t="s">
        <v>1341</v>
      </c>
    </row>
    <row r="42" spans="1:76" ht="33" customHeight="1">
      <c r="A42" s="51" t="s">
        <v>1056</v>
      </c>
      <c r="B42" s="63" t="s">
        <v>1674</v>
      </c>
      <c r="C42" s="52" t="s">
        <v>302</v>
      </c>
      <c r="D42" s="52" t="s">
        <v>255</v>
      </c>
      <c r="E42" s="52" t="s">
        <v>313</v>
      </c>
      <c r="F42" s="52"/>
      <c r="G42" s="52" t="s">
        <v>265</v>
      </c>
      <c r="H42" s="52" t="s">
        <v>270</v>
      </c>
      <c r="I42" s="52" t="s">
        <v>253</v>
      </c>
      <c r="J42" s="137" t="s">
        <v>1675</v>
      </c>
      <c r="K42" s="53">
        <v>1.29</v>
      </c>
      <c r="L42" s="117">
        <v>65</v>
      </c>
      <c r="M42" s="52"/>
      <c r="N42" s="118">
        <f t="shared" si="0"/>
        <v>43769</v>
      </c>
      <c r="O42" s="52" t="s">
        <v>1676</v>
      </c>
      <c r="P42" s="119">
        <v>43769</v>
      </c>
      <c r="Q42" s="52" t="s">
        <v>1677</v>
      </c>
      <c r="R42" s="119">
        <v>44866</v>
      </c>
      <c r="S42" s="52" t="s">
        <v>1678</v>
      </c>
      <c r="T42" s="119">
        <v>44993</v>
      </c>
      <c r="U42" s="52" t="s">
        <v>1679</v>
      </c>
      <c r="V42" s="119">
        <v>45001</v>
      </c>
      <c r="W42" s="52"/>
      <c r="X42" s="119"/>
      <c r="Y42" s="52"/>
      <c r="Z42" s="119"/>
      <c r="AA42" s="52">
        <f t="shared" si="1"/>
        <v>4</v>
      </c>
      <c r="AB42" s="52" t="s">
        <v>1680</v>
      </c>
      <c r="AC42" s="52" t="s">
        <v>1681</v>
      </c>
      <c r="AD42" s="52" t="s">
        <v>1682</v>
      </c>
      <c r="AE42" s="54">
        <v>45001</v>
      </c>
      <c r="AF42" s="55">
        <v>2023</v>
      </c>
      <c r="AG42" s="56">
        <f t="shared" ca="1" si="2"/>
        <v>2.032876712328767</v>
      </c>
      <c r="AH42" s="52" t="s">
        <v>1057</v>
      </c>
      <c r="AI42" s="55"/>
      <c r="AJ42" s="55"/>
      <c r="AK42" s="54"/>
      <c r="AL42" s="53"/>
      <c r="AM42" s="54"/>
      <c r="AN42" s="54">
        <f t="shared" si="12"/>
        <v>30</v>
      </c>
      <c r="AO42" s="53"/>
      <c r="AP42" s="53"/>
      <c r="AQ42" s="53"/>
      <c r="AR42" s="53"/>
      <c r="AS42" s="53"/>
      <c r="AT42" s="53"/>
      <c r="AU42" s="53"/>
      <c r="AV42" s="92">
        <f t="shared" si="5"/>
        <v>0</v>
      </c>
      <c r="AW42" s="53"/>
      <c r="AX42" s="53"/>
      <c r="AY42" s="53"/>
      <c r="AZ42" s="53" t="str">
        <f t="shared" ca="1" si="10"/>
        <v>sin requerimiento</v>
      </c>
      <c r="BA42" s="52" t="s">
        <v>234</v>
      </c>
      <c r="BB42" s="55" t="s">
        <v>1066</v>
      </c>
      <c r="BC42" s="61" t="s">
        <v>224</v>
      </c>
      <c r="BD42" s="55"/>
      <c r="BE42" s="58" t="s">
        <v>1058</v>
      </c>
      <c r="BF42" s="58" t="s">
        <v>1059</v>
      </c>
      <c r="BG42" s="58" t="s">
        <v>1060</v>
      </c>
      <c r="BH42" s="55" t="s">
        <v>1067</v>
      </c>
      <c r="BI42" s="55" t="s">
        <v>1067</v>
      </c>
      <c r="BJ42" s="55" t="s">
        <v>1067</v>
      </c>
      <c r="BK42" s="55" t="s">
        <v>1067</v>
      </c>
      <c r="BL42" s="55" t="s">
        <v>314</v>
      </c>
      <c r="BM42" s="55" t="s">
        <v>304</v>
      </c>
      <c r="BN42" s="55" t="s">
        <v>315</v>
      </c>
      <c r="BO42" s="55" t="s">
        <v>1067</v>
      </c>
      <c r="BP42" s="55" t="s">
        <v>1067</v>
      </c>
      <c r="BQ42" s="55" t="s">
        <v>211</v>
      </c>
      <c r="BR42" s="55" t="s">
        <v>321</v>
      </c>
      <c r="BS42" s="55" t="s">
        <v>987</v>
      </c>
      <c r="BT42" s="55"/>
      <c r="BU42" s="55"/>
      <c r="BV42" s="81" t="s">
        <v>1683</v>
      </c>
      <c r="BW42" s="52"/>
      <c r="BX42" s="52" t="s">
        <v>278</v>
      </c>
    </row>
    <row r="43" spans="1:76" ht="33" customHeight="1">
      <c r="A43" s="51" t="s">
        <v>1111</v>
      </c>
      <c r="B43" s="63" t="s">
        <v>1674</v>
      </c>
      <c r="C43" s="52" t="s">
        <v>302</v>
      </c>
      <c r="D43" s="52" t="s">
        <v>255</v>
      </c>
      <c r="E43" s="52" t="s">
        <v>313</v>
      </c>
      <c r="F43" s="52"/>
      <c r="G43" s="52" t="s">
        <v>208</v>
      </c>
      <c r="H43" s="52" t="s">
        <v>279</v>
      </c>
      <c r="I43" s="52" t="s">
        <v>253</v>
      </c>
      <c r="J43" s="1" t="s">
        <v>812</v>
      </c>
      <c r="K43" s="52">
        <v>3.05</v>
      </c>
      <c r="L43" s="117">
        <v>174</v>
      </c>
      <c r="M43" s="52" t="s">
        <v>312</v>
      </c>
      <c r="N43" s="118">
        <f t="shared" si="0"/>
        <v>43553</v>
      </c>
      <c r="O43" s="52" t="s">
        <v>1684</v>
      </c>
      <c r="P43" s="119">
        <v>43553</v>
      </c>
      <c r="Q43" s="52" t="s">
        <v>1685</v>
      </c>
      <c r="R43" s="119">
        <v>44378</v>
      </c>
      <c r="S43" s="52" t="s">
        <v>1686</v>
      </c>
      <c r="T43" s="119">
        <v>44698</v>
      </c>
      <c r="U43" s="52"/>
      <c r="V43" s="119"/>
      <c r="W43" s="52"/>
      <c r="X43" s="119"/>
      <c r="Y43" s="52"/>
      <c r="Z43" s="119"/>
      <c r="AA43" s="52">
        <f t="shared" si="1"/>
        <v>3</v>
      </c>
      <c r="AB43" s="52" t="s">
        <v>1687</v>
      </c>
      <c r="AC43" s="52" t="s">
        <v>1688</v>
      </c>
      <c r="AD43" s="52" t="s">
        <v>1689</v>
      </c>
      <c r="AE43" s="54">
        <v>44698</v>
      </c>
      <c r="AF43" s="55">
        <v>2022</v>
      </c>
      <c r="AG43" s="56">
        <f t="shared" ca="1" si="2"/>
        <v>2.8630136986301369</v>
      </c>
      <c r="AH43" s="52" t="s">
        <v>1114</v>
      </c>
      <c r="AI43" s="52" t="s">
        <v>322</v>
      </c>
      <c r="AJ43" s="55" t="s">
        <v>1112</v>
      </c>
      <c r="AK43" s="54">
        <v>45105</v>
      </c>
      <c r="AL43" s="56" t="s">
        <v>1113</v>
      </c>
      <c r="AM43" s="54">
        <v>45162</v>
      </c>
      <c r="AN43" s="54">
        <f t="shared" si="12"/>
        <v>45192</v>
      </c>
      <c r="AO43" s="53"/>
      <c r="AP43" s="53"/>
      <c r="AQ43" s="53"/>
      <c r="AR43" s="57"/>
      <c r="AS43" s="57"/>
      <c r="AT43" s="57"/>
      <c r="AU43" s="57"/>
      <c r="AV43" s="92">
        <f t="shared" si="5"/>
        <v>-45105</v>
      </c>
      <c r="AW43" s="53"/>
      <c r="AX43" s="53"/>
      <c r="AY43" s="53"/>
      <c r="AZ43" s="53" t="str">
        <f t="shared" ca="1" si="10"/>
        <v>sin requerimiento</v>
      </c>
      <c r="BA43" s="55" t="s">
        <v>227</v>
      </c>
      <c r="BB43" s="52"/>
      <c r="BC43" s="61" t="s">
        <v>220</v>
      </c>
      <c r="BD43" s="55" t="s">
        <v>1690</v>
      </c>
      <c r="BE43" s="55" t="s">
        <v>1115</v>
      </c>
      <c r="BF43" s="55" t="s">
        <v>1116</v>
      </c>
      <c r="BG43" s="55" t="s">
        <v>1117</v>
      </c>
      <c r="BH43" s="55" t="s">
        <v>1067</v>
      </c>
      <c r="BI43" s="55" t="s">
        <v>1118</v>
      </c>
      <c r="BJ43" s="55" t="s">
        <v>1067</v>
      </c>
      <c r="BK43" s="55" t="s">
        <v>1119</v>
      </c>
      <c r="BL43" s="55" t="s">
        <v>303</v>
      </c>
      <c r="BM43" s="55" t="s">
        <v>304</v>
      </c>
      <c r="BN43" s="55" t="s">
        <v>304</v>
      </c>
      <c r="BO43" s="55"/>
      <c r="BP43" s="60" t="s">
        <v>1423</v>
      </c>
      <c r="BQ43" s="55" t="s">
        <v>211</v>
      </c>
      <c r="BR43" s="55" t="s">
        <v>321</v>
      </c>
      <c r="BS43" s="55" t="s">
        <v>987</v>
      </c>
      <c r="BT43" s="55" t="s">
        <v>313</v>
      </c>
      <c r="BU43" s="58" t="s">
        <v>1424</v>
      </c>
      <c r="BV43" s="77" t="s">
        <v>1691</v>
      </c>
      <c r="BW43" s="52"/>
      <c r="BX43" s="52" t="s">
        <v>278</v>
      </c>
    </row>
    <row r="44" spans="1:76" ht="33" customHeight="1">
      <c r="A44" s="51" t="s">
        <v>1692</v>
      </c>
      <c r="B44" s="52" t="s">
        <v>1693</v>
      </c>
      <c r="C44" s="52" t="s">
        <v>302</v>
      </c>
      <c r="D44" s="52" t="s">
        <v>255</v>
      </c>
      <c r="E44" s="52" t="s">
        <v>307</v>
      </c>
      <c r="F44" s="52"/>
      <c r="G44" s="52" t="s">
        <v>240</v>
      </c>
      <c r="H44" s="52" t="s">
        <v>230</v>
      </c>
      <c r="I44" s="52" t="s">
        <v>253</v>
      </c>
      <c r="J44" s="75" t="s">
        <v>895</v>
      </c>
      <c r="K44" s="52">
        <v>1.84</v>
      </c>
      <c r="L44" s="117">
        <v>82</v>
      </c>
      <c r="M44" s="52" t="s">
        <v>312</v>
      </c>
      <c r="N44" s="118">
        <f t="shared" si="0"/>
        <v>44558</v>
      </c>
      <c r="O44" s="52" t="s">
        <v>1694</v>
      </c>
      <c r="P44" s="119">
        <v>44558</v>
      </c>
      <c r="Q44" s="52"/>
      <c r="R44" s="119"/>
      <c r="S44" s="52"/>
      <c r="T44" s="119"/>
      <c r="U44" s="52"/>
      <c r="V44" s="119"/>
      <c r="W44" s="52"/>
      <c r="X44" s="119"/>
      <c r="Y44" s="52"/>
      <c r="Z44" s="119"/>
      <c r="AA44" s="52">
        <f t="shared" si="1"/>
        <v>1</v>
      </c>
      <c r="AB44" s="52" t="s">
        <v>1695</v>
      </c>
      <c r="AC44" s="52" t="s">
        <v>1696</v>
      </c>
      <c r="AD44" s="55" t="s">
        <v>1694</v>
      </c>
      <c r="AE44" s="54">
        <v>44558</v>
      </c>
      <c r="AF44" s="55">
        <v>2021</v>
      </c>
      <c r="AG44" s="56">
        <f t="shared" ca="1" si="2"/>
        <v>3.2465753424657535</v>
      </c>
      <c r="AH44" s="52"/>
      <c r="AI44" s="52"/>
      <c r="AJ44" s="52"/>
      <c r="AK44" s="54"/>
      <c r="AL44" s="53"/>
      <c r="AM44" s="54"/>
      <c r="AN44" s="54">
        <f t="shared" si="12"/>
        <v>30</v>
      </c>
      <c r="AO44" s="53"/>
      <c r="AP44" s="53"/>
      <c r="AQ44" s="53"/>
      <c r="AR44" s="53"/>
      <c r="AS44" s="53"/>
      <c r="AT44" s="53"/>
      <c r="AU44" s="53"/>
      <c r="AV44" s="92">
        <f t="shared" si="5"/>
        <v>0</v>
      </c>
      <c r="AW44" s="53"/>
      <c r="AX44" s="53"/>
      <c r="AY44" s="53"/>
      <c r="AZ44" s="53" t="str">
        <f t="shared" ca="1" si="10"/>
        <v>sin requerimiento</v>
      </c>
      <c r="BA44" s="55" t="s">
        <v>212</v>
      </c>
      <c r="BB44" s="52" t="s">
        <v>192</v>
      </c>
      <c r="BC44" s="61" t="s">
        <v>224</v>
      </c>
      <c r="BD44" s="52" t="s">
        <v>1697</v>
      </c>
      <c r="BE44" s="55" t="s">
        <v>1698</v>
      </c>
      <c r="BF44" s="55" t="s">
        <v>1699</v>
      </c>
      <c r="BG44" s="55" t="s">
        <v>1700</v>
      </c>
      <c r="BH44" s="52" t="s">
        <v>1067</v>
      </c>
      <c r="BI44" s="52" t="s">
        <v>1701</v>
      </c>
      <c r="BJ44" s="52" t="s">
        <v>1067</v>
      </c>
      <c r="BK44" s="52" t="s">
        <v>1702</v>
      </c>
      <c r="BL44" s="55" t="s">
        <v>303</v>
      </c>
      <c r="BM44" s="138" t="s">
        <v>311</v>
      </c>
      <c r="BN44" s="55" t="s">
        <v>315</v>
      </c>
      <c r="BO44" s="52"/>
      <c r="BP44" s="52"/>
      <c r="BQ44" s="55" t="s">
        <v>211</v>
      </c>
      <c r="BR44" s="55" t="s">
        <v>321</v>
      </c>
      <c r="BS44" s="55" t="s">
        <v>987</v>
      </c>
      <c r="BT44" s="55" t="s">
        <v>313</v>
      </c>
      <c r="BU44" s="58" t="s">
        <v>1703</v>
      </c>
      <c r="BV44" s="81" t="s">
        <v>1704</v>
      </c>
      <c r="BW44" s="52"/>
      <c r="BX44" s="52" t="s">
        <v>280</v>
      </c>
    </row>
    <row r="45" spans="1:76" ht="33" customHeight="1">
      <c r="A45" s="51" t="s">
        <v>984</v>
      </c>
      <c r="B45" s="52" t="s">
        <v>1693</v>
      </c>
      <c r="C45" s="52" t="s">
        <v>302</v>
      </c>
      <c r="D45" s="52" t="s">
        <v>255</v>
      </c>
      <c r="E45" s="52" t="s">
        <v>307</v>
      </c>
      <c r="F45" s="52"/>
      <c r="G45" s="52" t="s">
        <v>233</v>
      </c>
      <c r="H45" s="52" t="s">
        <v>241</v>
      </c>
      <c r="I45" s="52" t="s">
        <v>253</v>
      </c>
      <c r="J45" s="137" t="s">
        <v>858</v>
      </c>
      <c r="K45" s="52">
        <v>4.59</v>
      </c>
      <c r="L45" s="117">
        <v>298</v>
      </c>
      <c r="M45" s="52" t="s">
        <v>306</v>
      </c>
      <c r="N45" s="118">
        <f t="shared" si="0"/>
        <v>42208</v>
      </c>
      <c r="O45" s="52" t="s">
        <v>1705</v>
      </c>
      <c r="P45" s="119">
        <v>42208</v>
      </c>
      <c r="Q45" s="52" t="s">
        <v>1706</v>
      </c>
      <c r="R45" s="119">
        <v>44077</v>
      </c>
      <c r="S45" s="52" t="s">
        <v>1707</v>
      </c>
      <c r="T45" s="119" t="s">
        <v>1708</v>
      </c>
      <c r="U45" s="52" t="s">
        <v>1709</v>
      </c>
      <c r="V45" s="119">
        <v>44335</v>
      </c>
      <c r="W45" s="52" t="s">
        <v>1710</v>
      </c>
      <c r="X45" s="119">
        <v>44720</v>
      </c>
      <c r="Y45" s="52"/>
      <c r="Z45" s="119"/>
      <c r="AA45" s="52">
        <f t="shared" si="1"/>
        <v>5</v>
      </c>
      <c r="AB45" s="52" t="s">
        <v>1711</v>
      </c>
      <c r="AC45" s="52" t="s">
        <v>1712</v>
      </c>
      <c r="AD45" s="52" t="s">
        <v>1713</v>
      </c>
      <c r="AE45" s="54">
        <v>44720</v>
      </c>
      <c r="AF45" s="55">
        <v>2022</v>
      </c>
      <c r="AG45" s="56">
        <f t="shared" ca="1" si="2"/>
        <v>2.8027397260273972</v>
      </c>
      <c r="AH45" s="52" t="s">
        <v>985</v>
      </c>
      <c r="AI45" s="55"/>
      <c r="AJ45" s="55">
        <v>2179893</v>
      </c>
      <c r="AK45" s="54"/>
      <c r="AL45" s="53"/>
      <c r="AM45" s="54"/>
      <c r="AN45" s="54">
        <f t="shared" si="12"/>
        <v>30</v>
      </c>
      <c r="AO45" s="53"/>
      <c r="AP45" s="53"/>
      <c r="AQ45" s="53"/>
      <c r="AR45" s="53"/>
      <c r="AS45" s="53"/>
      <c r="AT45" s="53"/>
      <c r="AU45" s="53"/>
      <c r="AV45" s="92">
        <f t="shared" si="5"/>
        <v>0</v>
      </c>
      <c r="AW45" s="53"/>
      <c r="AX45" s="53"/>
      <c r="AY45" s="53"/>
      <c r="AZ45" s="53" t="str">
        <f t="shared" ca="1" si="10"/>
        <v>sin requerimiento</v>
      </c>
      <c r="BA45" s="52" t="s">
        <v>234</v>
      </c>
      <c r="BB45" s="55" t="s">
        <v>1066</v>
      </c>
      <c r="BC45" s="61" t="s">
        <v>224</v>
      </c>
      <c r="BD45" s="55" t="s">
        <v>1714</v>
      </c>
      <c r="BE45" s="55" t="s">
        <v>1715</v>
      </c>
      <c r="BF45" s="55" t="s">
        <v>1716</v>
      </c>
      <c r="BG45" s="55" t="s">
        <v>986</v>
      </c>
      <c r="BH45" s="55" t="s">
        <v>1440</v>
      </c>
      <c r="BI45" s="55" t="s">
        <v>1717</v>
      </c>
      <c r="BJ45" s="55" t="s">
        <v>1440</v>
      </c>
      <c r="BK45" s="55" t="s">
        <v>1718</v>
      </c>
      <c r="BL45" s="55" t="s">
        <v>303</v>
      </c>
      <c r="BM45" s="55" t="s">
        <v>304</v>
      </c>
      <c r="BN45" s="55" t="s">
        <v>304</v>
      </c>
      <c r="BO45" s="59"/>
      <c r="BP45" s="55" t="s">
        <v>1067</v>
      </c>
      <c r="BQ45" s="55" t="s">
        <v>211</v>
      </c>
      <c r="BR45" s="55" t="s">
        <v>321</v>
      </c>
      <c r="BS45" s="55" t="s">
        <v>987</v>
      </c>
      <c r="BT45" s="55" t="s">
        <v>313</v>
      </c>
      <c r="BU45" s="59" t="s">
        <v>1470</v>
      </c>
      <c r="BV45" s="81" t="s">
        <v>1719</v>
      </c>
      <c r="BW45" s="52"/>
      <c r="BX45" s="52" t="s">
        <v>280</v>
      </c>
    </row>
    <row r="46" spans="1:76" ht="33" customHeight="1">
      <c r="A46" s="51" t="s">
        <v>1720</v>
      </c>
      <c r="B46" s="52" t="s">
        <v>1693</v>
      </c>
      <c r="C46" s="52" t="s">
        <v>302</v>
      </c>
      <c r="D46" s="52" t="s">
        <v>255</v>
      </c>
      <c r="E46" s="52" t="s">
        <v>307</v>
      </c>
      <c r="F46" s="52"/>
      <c r="G46" s="52" t="s">
        <v>240</v>
      </c>
      <c r="H46" s="52" t="s">
        <v>230</v>
      </c>
      <c r="I46" s="52" t="s">
        <v>989</v>
      </c>
      <c r="J46" s="75" t="s">
        <v>899</v>
      </c>
      <c r="K46" s="52">
        <v>0.87</v>
      </c>
      <c r="L46" s="117">
        <v>63</v>
      </c>
      <c r="M46" s="52" t="s">
        <v>312</v>
      </c>
      <c r="N46" s="118">
        <f t="shared" si="0"/>
        <v>43906</v>
      </c>
      <c r="O46" s="52" t="s">
        <v>1721</v>
      </c>
      <c r="P46" s="119">
        <v>43906</v>
      </c>
      <c r="Q46" s="52" t="s">
        <v>1722</v>
      </c>
      <c r="R46" s="119">
        <v>44089</v>
      </c>
      <c r="S46" s="52"/>
      <c r="T46" s="119"/>
      <c r="U46" s="52"/>
      <c r="V46" s="119"/>
      <c r="W46" s="52"/>
      <c r="X46" s="119"/>
      <c r="Y46" s="52"/>
      <c r="Z46" s="119"/>
      <c r="AA46" s="52">
        <f t="shared" si="1"/>
        <v>2</v>
      </c>
      <c r="AB46" s="52" t="s">
        <v>1723</v>
      </c>
      <c r="AC46" s="52" t="s">
        <v>1724</v>
      </c>
      <c r="AD46" s="52" t="s">
        <v>1722</v>
      </c>
      <c r="AE46" s="54">
        <v>44089</v>
      </c>
      <c r="AF46" s="55">
        <v>2020</v>
      </c>
      <c r="AG46" s="56">
        <f t="shared" ca="1" si="2"/>
        <v>4.5315068493150683</v>
      </c>
      <c r="AH46" s="52" t="s">
        <v>1725</v>
      </c>
      <c r="AI46" s="52"/>
      <c r="AJ46" s="52"/>
      <c r="AK46" s="54"/>
      <c r="AL46" s="53"/>
      <c r="AM46" s="54"/>
      <c r="AN46" s="54">
        <f t="shared" si="12"/>
        <v>30</v>
      </c>
      <c r="AO46" s="53"/>
      <c r="AP46" s="53"/>
      <c r="AQ46" s="53"/>
      <c r="AR46" s="53"/>
      <c r="AS46" s="53"/>
      <c r="AT46" s="53"/>
      <c r="AU46" s="53"/>
      <c r="AV46" s="92">
        <f t="shared" si="5"/>
        <v>0</v>
      </c>
      <c r="AW46" s="53"/>
      <c r="AX46" s="53"/>
      <c r="AY46" s="53"/>
      <c r="AZ46" s="53" t="str">
        <f t="shared" ca="1" si="10"/>
        <v>sin requerimiento</v>
      </c>
      <c r="BA46" s="55" t="s">
        <v>212</v>
      </c>
      <c r="BB46" s="52" t="s">
        <v>192</v>
      </c>
      <c r="BC46" s="61" t="s">
        <v>224</v>
      </c>
      <c r="BD46" s="52" t="s">
        <v>1726</v>
      </c>
      <c r="BE46" s="55" t="s">
        <v>1727</v>
      </c>
      <c r="BF46" s="55" t="s">
        <v>1728</v>
      </c>
      <c r="BG46" s="55" t="s">
        <v>1729</v>
      </c>
      <c r="BH46" s="52" t="s">
        <v>1067</v>
      </c>
      <c r="BI46" s="52" t="s">
        <v>1730</v>
      </c>
      <c r="BJ46" s="52" t="s">
        <v>1067</v>
      </c>
      <c r="BK46" s="52" t="s">
        <v>1731</v>
      </c>
      <c r="BL46" s="55" t="s">
        <v>303</v>
      </c>
      <c r="BM46" s="55" t="s">
        <v>304</v>
      </c>
      <c r="BN46" s="55" t="s">
        <v>304</v>
      </c>
      <c r="BO46" s="52"/>
      <c r="BP46" s="59" t="s">
        <v>1732</v>
      </c>
      <c r="BQ46" s="55" t="s">
        <v>211</v>
      </c>
      <c r="BR46" s="55" t="s">
        <v>321</v>
      </c>
      <c r="BS46" s="55" t="s">
        <v>987</v>
      </c>
      <c r="BT46" s="55" t="s">
        <v>313</v>
      </c>
      <c r="BU46" s="59" t="s">
        <v>1733</v>
      </c>
      <c r="BV46" s="81" t="s">
        <v>1734</v>
      </c>
      <c r="BW46" s="52"/>
      <c r="BX46" s="52" t="s">
        <v>280</v>
      </c>
    </row>
    <row r="47" spans="1:76" ht="33" customHeight="1">
      <c r="A47" s="51" t="s">
        <v>1735</v>
      </c>
      <c r="B47" s="52" t="s">
        <v>1693</v>
      </c>
      <c r="C47" s="52" t="s">
        <v>302</v>
      </c>
      <c r="D47" s="52" t="s">
        <v>255</v>
      </c>
      <c r="E47" s="52" t="s">
        <v>307</v>
      </c>
      <c r="F47" s="52"/>
      <c r="G47" s="52" t="s">
        <v>240</v>
      </c>
      <c r="H47" s="52" t="s">
        <v>230</v>
      </c>
      <c r="I47" s="52" t="s">
        <v>989</v>
      </c>
      <c r="J47" s="1" t="s">
        <v>893</v>
      </c>
      <c r="K47" s="53">
        <v>4.74</v>
      </c>
      <c r="L47" s="117">
        <v>349</v>
      </c>
      <c r="M47" s="52" t="s">
        <v>312</v>
      </c>
      <c r="N47" s="118">
        <f t="shared" si="0"/>
        <v>43815</v>
      </c>
      <c r="O47" s="52" t="s">
        <v>1736</v>
      </c>
      <c r="P47" s="119">
        <v>43815</v>
      </c>
      <c r="Q47" s="52" t="s">
        <v>1737</v>
      </c>
      <c r="R47" s="119">
        <v>43951</v>
      </c>
      <c r="S47" s="52" t="s">
        <v>1738</v>
      </c>
      <c r="T47" s="119">
        <v>44132</v>
      </c>
      <c r="U47" s="52" t="s">
        <v>1739</v>
      </c>
      <c r="V47" s="119">
        <v>44809</v>
      </c>
      <c r="W47" s="52"/>
      <c r="X47" s="119"/>
      <c r="Y47" s="52"/>
      <c r="Z47" s="119"/>
      <c r="AA47" s="52">
        <f t="shared" si="1"/>
        <v>4</v>
      </c>
      <c r="AB47" s="52" t="s">
        <v>1740</v>
      </c>
      <c r="AC47" s="52" t="s">
        <v>1741</v>
      </c>
      <c r="AD47" s="55" t="s">
        <v>1739</v>
      </c>
      <c r="AE47" s="54">
        <v>44809</v>
      </c>
      <c r="AF47" s="55">
        <v>2022</v>
      </c>
      <c r="AG47" s="56">
        <f t="shared" ca="1" si="2"/>
        <v>2.558904109589041</v>
      </c>
      <c r="AH47" s="52" t="s">
        <v>1742</v>
      </c>
      <c r="AI47" s="52" t="s">
        <v>322</v>
      </c>
      <c r="AJ47" s="52"/>
      <c r="AK47" s="54"/>
      <c r="AL47" s="53"/>
      <c r="AM47" s="54"/>
      <c r="AN47" s="54">
        <f t="shared" si="12"/>
        <v>30</v>
      </c>
      <c r="AO47" s="53"/>
      <c r="AP47" s="53"/>
      <c r="AQ47" s="53"/>
      <c r="AR47" s="53"/>
      <c r="AS47" s="53"/>
      <c r="AT47" s="53"/>
      <c r="AU47" s="53"/>
      <c r="AV47" s="92">
        <f t="shared" si="5"/>
        <v>0</v>
      </c>
      <c r="AW47" s="53"/>
      <c r="AX47" s="53"/>
      <c r="AY47" s="53"/>
      <c r="AZ47" s="53" t="str">
        <f t="shared" ca="1" si="10"/>
        <v>sin requerimiento</v>
      </c>
      <c r="BA47" s="55" t="s">
        <v>227</v>
      </c>
      <c r="BB47" s="52"/>
      <c r="BC47" s="61" t="s">
        <v>220</v>
      </c>
      <c r="BD47" s="52" t="s">
        <v>1743</v>
      </c>
      <c r="BE47" s="55" t="s">
        <v>1744</v>
      </c>
      <c r="BF47" s="55" t="s">
        <v>1745</v>
      </c>
      <c r="BG47" s="55" t="s">
        <v>1746</v>
      </c>
      <c r="BH47" s="52" t="s">
        <v>1067</v>
      </c>
      <c r="BI47" s="52" t="s">
        <v>1067</v>
      </c>
      <c r="BJ47" s="52" t="s">
        <v>1067</v>
      </c>
      <c r="BK47" s="55" t="s">
        <v>1747</v>
      </c>
      <c r="BL47" s="55" t="s">
        <v>303</v>
      </c>
      <c r="BM47" s="55" t="s">
        <v>304</v>
      </c>
      <c r="BN47" s="55" t="s">
        <v>315</v>
      </c>
      <c r="BO47" s="52"/>
      <c r="BP47" s="52"/>
      <c r="BQ47" s="55" t="s">
        <v>211</v>
      </c>
      <c r="BR47" s="55" t="s">
        <v>321</v>
      </c>
      <c r="BS47" s="55" t="s">
        <v>987</v>
      </c>
      <c r="BT47" s="55" t="s">
        <v>313</v>
      </c>
      <c r="BU47" s="58" t="s">
        <v>1485</v>
      </c>
      <c r="BV47" s="126" t="s">
        <v>1748</v>
      </c>
      <c r="BW47" s="52"/>
      <c r="BX47" s="52" t="s">
        <v>280</v>
      </c>
    </row>
    <row r="48" spans="1:76" ht="33" customHeight="1">
      <c r="A48" s="51" t="s">
        <v>1749</v>
      </c>
      <c r="B48" s="52" t="s">
        <v>1693</v>
      </c>
      <c r="C48" s="52" t="s">
        <v>318</v>
      </c>
      <c r="D48" s="52" t="s">
        <v>255</v>
      </c>
      <c r="E48" s="52" t="s">
        <v>307</v>
      </c>
      <c r="F48" s="52"/>
      <c r="G48" s="52" t="s">
        <v>193</v>
      </c>
      <c r="H48" s="52" t="s">
        <v>287</v>
      </c>
      <c r="I48" s="52" t="s">
        <v>253</v>
      </c>
      <c r="J48" s="1" t="s">
        <v>897</v>
      </c>
      <c r="K48" s="53">
        <v>15.271901</v>
      </c>
      <c r="L48" s="117">
        <v>210</v>
      </c>
      <c r="M48" s="52"/>
      <c r="N48" s="118">
        <f t="shared" si="0"/>
        <v>44922</v>
      </c>
      <c r="O48" s="52" t="s">
        <v>1750</v>
      </c>
      <c r="P48" s="119">
        <v>44922</v>
      </c>
      <c r="Q48" s="52" t="s">
        <v>1751</v>
      </c>
      <c r="R48" s="119">
        <v>44923</v>
      </c>
      <c r="S48" s="52"/>
      <c r="T48" s="119"/>
      <c r="U48" s="52"/>
      <c r="V48" s="119"/>
      <c r="W48" s="52"/>
      <c r="X48" s="119"/>
      <c r="Y48" s="52"/>
      <c r="Z48" s="119"/>
      <c r="AA48" s="52">
        <f t="shared" si="1"/>
        <v>2</v>
      </c>
      <c r="AB48" s="52" t="s">
        <v>1752</v>
      </c>
      <c r="AC48" s="52" t="s">
        <v>1753</v>
      </c>
      <c r="AD48" s="52" t="s">
        <v>1750</v>
      </c>
      <c r="AE48" s="54">
        <v>44923</v>
      </c>
      <c r="AF48" s="55">
        <v>2022</v>
      </c>
      <c r="AG48" s="56">
        <f t="shared" ca="1" si="2"/>
        <v>0</v>
      </c>
      <c r="AH48" s="52"/>
      <c r="AI48" s="55"/>
      <c r="AJ48" s="55"/>
      <c r="AK48" s="54"/>
      <c r="AL48" s="53"/>
      <c r="AM48" s="54"/>
      <c r="AN48" s="54">
        <f t="shared" si="12"/>
        <v>30</v>
      </c>
      <c r="AO48" s="53"/>
      <c r="AP48" s="53"/>
      <c r="AQ48" s="53"/>
      <c r="AR48" s="53"/>
      <c r="AS48" s="53"/>
      <c r="AT48" s="53"/>
      <c r="AU48" s="53"/>
      <c r="AV48" s="92">
        <f t="shared" si="5"/>
        <v>0</v>
      </c>
      <c r="AW48" s="53"/>
      <c r="AX48" s="53"/>
      <c r="AY48" s="53"/>
      <c r="AZ48" s="53" t="str">
        <f t="shared" ca="1" si="10"/>
        <v>sin requerimiento</v>
      </c>
      <c r="BA48" s="55" t="s">
        <v>212</v>
      </c>
      <c r="BB48" s="55" t="s">
        <v>192</v>
      </c>
      <c r="BC48" s="61" t="s">
        <v>220</v>
      </c>
      <c r="BD48" s="55"/>
      <c r="BE48" s="55"/>
      <c r="BF48" s="55"/>
      <c r="BG48" s="55"/>
      <c r="BH48" s="55"/>
      <c r="BI48" s="55"/>
      <c r="BJ48" s="55"/>
      <c r="BK48" s="55"/>
      <c r="BL48" s="55" t="s">
        <v>309</v>
      </c>
      <c r="BM48" s="55" t="s">
        <v>316</v>
      </c>
      <c r="BN48" s="55" t="s">
        <v>315</v>
      </c>
      <c r="BO48" s="55"/>
      <c r="BP48" s="65"/>
      <c r="BQ48" s="55" t="s">
        <v>211</v>
      </c>
      <c r="BR48" s="55" t="s">
        <v>321</v>
      </c>
      <c r="BS48" s="55" t="s">
        <v>987</v>
      </c>
      <c r="BT48" s="55" t="s">
        <v>313</v>
      </c>
      <c r="BU48" s="58" t="s">
        <v>1424</v>
      </c>
      <c r="BV48" s="77" t="s">
        <v>898</v>
      </c>
      <c r="BW48" s="52"/>
      <c r="BX48" s="52" t="s">
        <v>280</v>
      </c>
    </row>
    <row r="49" spans="1:85" ht="33" customHeight="1">
      <c r="A49" s="51" t="s">
        <v>1005</v>
      </c>
      <c r="B49" s="52" t="s">
        <v>1754</v>
      </c>
      <c r="C49" s="52" t="s">
        <v>302</v>
      </c>
      <c r="D49" s="52" t="s">
        <v>255</v>
      </c>
      <c r="E49" s="52" t="s">
        <v>307</v>
      </c>
      <c r="F49" s="52"/>
      <c r="G49" s="52" t="s">
        <v>240</v>
      </c>
      <c r="H49" s="52" t="s">
        <v>293</v>
      </c>
      <c r="I49" s="52" t="s">
        <v>248</v>
      </c>
      <c r="J49" s="1" t="s">
        <v>847</v>
      </c>
      <c r="K49" s="53">
        <v>9.3000000000000007</v>
      </c>
      <c r="L49" s="117">
        <v>536</v>
      </c>
      <c r="M49" s="52" t="s">
        <v>312</v>
      </c>
      <c r="N49" s="118">
        <f t="shared" si="0"/>
        <v>44677</v>
      </c>
      <c r="O49" s="52" t="s">
        <v>1755</v>
      </c>
      <c r="P49" s="119">
        <v>44677</v>
      </c>
      <c r="Q49" s="52" t="s">
        <v>1756</v>
      </c>
      <c r="R49" s="119">
        <v>45104</v>
      </c>
      <c r="S49" s="52" t="s">
        <v>1757</v>
      </c>
      <c r="T49" s="119">
        <v>45152</v>
      </c>
      <c r="U49" s="52"/>
      <c r="V49" s="119"/>
      <c r="W49" s="52"/>
      <c r="X49" s="119"/>
      <c r="Y49" s="52"/>
      <c r="Z49" s="119"/>
      <c r="AA49" s="52">
        <f t="shared" si="1"/>
        <v>3</v>
      </c>
      <c r="AB49" s="52" t="s">
        <v>1758</v>
      </c>
      <c r="AC49" s="52" t="s">
        <v>1759</v>
      </c>
      <c r="AD49" s="52" t="s">
        <v>1756</v>
      </c>
      <c r="AE49" s="54">
        <v>45104</v>
      </c>
      <c r="AF49" s="55">
        <v>2023</v>
      </c>
      <c r="AG49" s="56">
        <f t="shared" ca="1" si="2"/>
        <v>1.7506849315068493</v>
      </c>
      <c r="AH49" s="52"/>
      <c r="AI49" s="52" t="s">
        <v>322</v>
      </c>
      <c r="AJ49" s="52" t="s">
        <v>1760</v>
      </c>
      <c r="AK49" s="54">
        <v>45041</v>
      </c>
      <c r="AL49" s="52"/>
      <c r="AM49" s="54">
        <f>AK49+3</f>
        <v>45044</v>
      </c>
      <c r="AN49" s="54">
        <f t="shared" si="12"/>
        <v>45074</v>
      </c>
      <c r="AO49" s="53" t="s">
        <v>317</v>
      </c>
      <c r="AQ49" s="55" t="s">
        <v>1761</v>
      </c>
      <c r="AR49" s="54">
        <v>45152</v>
      </c>
      <c r="AS49" s="52" t="s">
        <v>431</v>
      </c>
      <c r="AT49" s="52" t="s">
        <v>431</v>
      </c>
      <c r="AU49" s="54">
        <f t="shared" ref="AU49:AU53" si="14">IF((AT49="NO"),(AR49+30+1),(AR49+(6*7)))</f>
        <v>45183</v>
      </c>
      <c r="AV49" s="92">
        <f t="shared" si="5"/>
        <v>142</v>
      </c>
      <c r="AW49" s="53"/>
      <c r="AX49" s="53"/>
      <c r="AY49" s="53"/>
      <c r="AZ49" s="53" t="str">
        <f t="shared" ca="1" si="10"/>
        <v>sin requerimiento</v>
      </c>
      <c r="BA49" s="55" t="s">
        <v>227</v>
      </c>
      <c r="BB49" s="52"/>
      <c r="BC49" s="61" t="s">
        <v>220</v>
      </c>
      <c r="BD49" s="52" t="s">
        <v>1762</v>
      </c>
      <c r="BE49" s="55" t="s">
        <v>1007</v>
      </c>
      <c r="BF49" s="55" t="s">
        <v>1008</v>
      </c>
      <c r="BG49" s="55" t="s">
        <v>1009</v>
      </c>
      <c r="BH49" s="52" t="s">
        <v>1067</v>
      </c>
      <c r="BI49" s="52" t="s">
        <v>1010</v>
      </c>
      <c r="BJ49" s="52" t="s">
        <v>1067</v>
      </c>
      <c r="BK49" s="52" t="s">
        <v>1011</v>
      </c>
      <c r="BL49" s="55" t="s">
        <v>303</v>
      </c>
      <c r="BM49" s="55" t="s">
        <v>304</v>
      </c>
      <c r="BN49" s="55" t="s">
        <v>1401</v>
      </c>
      <c r="BO49" s="58"/>
      <c r="BP49" s="52"/>
      <c r="BQ49" s="55" t="s">
        <v>211</v>
      </c>
      <c r="BR49" s="55" t="s">
        <v>321</v>
      </c>
      <c r="BS49" s="55" t="s">
        <v>987</v>
      </c>
      <c r="BT49" s="55" t="s">
        <v>313</v>
      </c>
      <c r="BU49" s="59" t="s">
        <v>1763</v>
      </c>
      <c r="BV49" s="126" t="s">
        <v>1764</v>
      </c>
      <c r="BW49" s="52"/>
      <c r="BX49" s="52" t="s">
        <v>1341</v>
      </c>
      <c r="BY49" s="32"/>
      <c r="BZ49" s="32"/>
      <c r="CA49" s="32"/>
      <c r="CB49" s="32"/>
      <c r="CC49" s="32"/>
      <c r="CD49" s="32"/>
      <c r="CE49" s="32"/>
      <c r="CF49" s="32"/>
      <c r="CG49" s="32"/>
    </row>
    <row r="50" spans="1:85" ht="33" customHeight="1">
      <c r="A50" s="51" t="s">
        <v>1120</v>
      </c>
      <c r="B50" s="52" t="s">
        <v>1754</v>
      </c>
      <c r="C50" s="52" t="s">
        <v>302</v>
      </c>
      <c r="D50" s="52" t="s">
        <v>255</v>
      </c>
      <c r="E50" s="52" t="s">
        <v>313</v>
      </c>
      <c r="F50" s="52"/>
      <c r="G50" s="52" t="s">
        <v>217</v>
      </c>
      <c r="H50" s="52" t="s">
        <v>270</v>
      </c>
      <c r="I50" s="52" t="s">
        <v>253</v>
      </c>
      <c r="J50" s="1" t="s">
        <v>783</v>
      </c>
      <c r="K50" s="53" t="s">
        <v>1765</v>
      </c>
      <c r="L50" s="117">
        <v>2630</v>
      </c>
      <c r="M50" s="52" t="s">
        <v>312</v>
      </c>
      <c r="N50" s="118">
        <f t="shared" si="0"/>
        <v>44908</v>
      </c>
      <c r="O50" s="52" t="s">
        <v>1766</v>
      </c>
      <c r="P50" s="119">
        <v>44908</v>
      </c>
      <c r="Q50" s="52" t="s">
        <v>1767</v>
      </c>
      <c r="R50" s="119">
        <v>44981</v>
      </c>
      <c r="S50" s="52" t="s">
        <v>1768</v>
      </c>
      <c r="T50" s="119">
        <v>44981</v>
      </c>
      <c r="U50" s="52" t="s">
        <v>1769</v>
      </c>
      <c r="V50" s="119">
        <v>45198</v>
      </c>
      <c r="W50" s="52"/>
      <c r="X50" s="119"/>
      <c r="Y50" s="52"/>
      <c r="Z50" s="119"/>
      <c r="AA50" s="52">
        <f t="shared" si="1"/>
        <v>4</v>
      </c>
      <c r="AB50" s="52" t="s">
        <v>1770</v>
      </c>
      <c r="AC50" s="52"/>
      <c r="AD50" s="52" t="s">
        <v>1769</v>
      </c>
      <c r="AE50" s="54">
        <v>45198</v>
      </c>
      <c r="AF50" s="55">
        <v>2023</v>
      </c>
      <c r="AG50" s="56">
        <f t="shared" ca="1" si="2"/>
        <v>1.4931506849315068</v>
      </c>
      <c r="AH50" s="63" t="s">
        <v>1122</v>
      </c>
      <c r="AI50" s="55" t="s">
        <v>322</v>
      </c>
      <c r="AJ50" s="55" t="s">
        <v>1121</v>
      </c>
      <c r="AK50" s="54">
        <v>44942</v>
      </c>
      <c r="AL50" s="53" t="s">
        <v>1771</v>
      </c>
      <c r="AM50" s="54">
        <v>44942</v>
      </c>
      <c r="AN50" s="54">
        <f t="shared" si="12"/>
        <v>44972</v>
      </c>
      <c r="AO50" s="53" t="s">
        <v>1375</v>
      </c>
      <c r="AP50" s="53" t="s">
        <v>1772</v>
      </c>
      <c r="AQ50" s="53" t="s">
        <v>1771</v>
      </c>
      <c r="AR50" s="54">
        <v>45196</v>
      </c>
      <c r="AS50" s="53" t="s">
        <v>431</v>
      </c>
      <c r="AT50" s="53" t="s">
        <v>431</v>
      </c>
      <c r="AU50" s="54">
        <f t="shared" si="14"/>
        <v>45227</v>
      </c>
      <c r="AV50" s="92">
        <f t="shared" si="5"/>
        <v>285</v>
      </c>
      <c r="AW50" s="53"/>
      <c r="AX50" s="53"/>
      <c r="AY50" s="53"/>
      <c r="AZ50" s="53" t="str">
        <f t="shared" ca="1" si="10"/>
        <v>sin requerimiento</v>
      </c>
      <c r="BA50" s="52" t="s">
        <v>234</v>
      </c>
      <c r="BB50" s="55"/>
      <c r="BC50" s="61" t="s">
        <v>224</v>
      </c>
      <c r="BD50" s="55"/>
      <c r="BE50" s="55"/>
      <c r="BF50" s="55"/>
      <c r="BG50" s="55"/>
      <c r="BH50" s="55"/>
      <c r="BI50" s="55"/>
      <c r="BJ50" s="55"/>
      <c r="BK50" s="55"/>
      <c r="BL50" s="55" t="s">
        <v>314</v>
      </c>
      <c r="BM50" s="55" t="s">
        <v>316</v>
      </c>
      <c r="BN50" s="55" t="s">
        <v>315</v>
      </c>
      <c r="BO50" s="55"/>
      <c r="BP50" s="55"/>
      <c r="BQ50" s="55" t="s">
        <v>211</v>
      </c>
      <c r="BR50" s="55" t="s">
        <v>321</v>
      </c>
      <c r="BS50" s="55" t="s">
        <v>987</v>
      </c>
      <c r="BT50" s="55" t="s">
        <v>313</v>
      </c>
      <c r="BU50" s="55"/>
      <c r="BV50" s="52" t="s">
        <v>1773</v>
      </c>
      <c r="BW50" s="52"/>
      <c r="BX50" s="52" t="s">
        <v>1341</v>
      </c>
      <c r="BY50" s="32"/>
      <c r="BZ50" s="32"/>
      <c r="CA50" s="32"/>
      <c r="CB50" s="32"/>
      <c r="CC50" s="32"/>
      <c r="CD50" s="32"/>
      <c r="CE50" s="32"/>
      <c r="CF50" s="32"/>
      <c r="CG50" s="32"/>
    </row>
    <row r="51" spans="1:85" ht="55.5" customHeight="1">
      <c r="A51" s="51" t="s">
        <v>1245</v>
      </c>
      <c r="B51" s="52" t="s">
        <v>1754</v>
      </c>
      <c r="C51" s="52" t="s">
        <v>308</v>
      </c>
      <c r="D51" s="52" t="s">
        <v>255</v>
      </c>
      <c r="E51" s="52" t="s">
        <v>313</v>
      </c>
      <c r="F51" s="52"/>
      <c r="G51" s="52" t="s">
        <v>217</v>
      </c>
      <c r="H51" s="52" t="s">
        <v>215</v>
      </c>
      <c r="I51" s="52" t="s">
        <v>989</v>
      </c>
      <c r="J51" s="1" t="s">
        <v>764</v>
      </c>
      <c r="K51" s="52">
        <v>3.94</v>
      </c>
      <c r="L51" s="117">
        <v>248</v>
      </c>
      <c r="M51" s="52" t="s">
        <v>312</v>
      </c>
      <c r="N51" s="118">
        <f t="shared" si="0"/>
        <v>43529</v>
      </c>
      <c r="O51" s="52" t="s">
        <v>1774</v>
      </c>
      <c r="P51" s="119">
        <v>43529</v>
      </c>
      <c r="Q51" s="52" t="s">
        <v>1775</v>
      </c>
      <c r="R51" s="119">
        <v>45197</v>
      </c>
      <c r="S51" s="52"/>
      <c r="T51" s="119"/>
      <c r="U51" s="52"/>
      <c r="V51" s="119"/>
      <c r="W51" s="52"/>
      <c r="X51" s="119"/>
      <c r="Y51" s="52"/>
      <c r="Z51" s="119"/>
      <c r="AA51" s="52">
        <f t="shared" si="1"/>
        <v>2</v>
      </c>
      <c r="AB51" s="52" t="s">
        <v>1776</v>
      </c>
      <c r="AC51" s="52" t="s">
        <v>1777</v>
      </c>
      <c r="AD51" s="52" t="s">
        <v>1775</v>
      </c>
      <c r="AE51" s="85">
        <v>45197</v>
      </c>
      <c r="AF51" s="55">
        <v>2023</v>
      </c>
      <c r="AG51" s="56">
        <f t="shared" ca="1" si="2"/>
        <v>0</v>
      </c>
      <c r="AH51" s="63" t="s">
        <v>1246</v>
      </c>
      <c r="AI51" s="55" t="s">
        <v>325</v>
      </c>
      <c r="AJ51" s="55" t="s">
        <v>1778</v>
      </c>
      <c r="AK51" s="54">
        <v>45099</v>
      </c>
      <c r="AL51" s="53" t="s">
        <v>1779</v>
      </c>
      <c r="AM51" s="54">
        <v>45100</v>
      </c>
      <c r="AN51" s="54">
        <f t="shared" si="12"/>
        <v>45130</v>
      </c>
      <c r="AO51" s="53" t="s">
        <v>319</v>
      </c>
      <c r="AP51" s="53"/>
      <c r="AQ51" s="93" t="s">
        <v>1780</v>
      </c>
      <c r="AR51" s="54">
        <v>45195</v>
      </c>
      <c r="AS51" s="53" t="s">
        <v>307</v>
      </c>
      <c r="AT51" s="53" t="s">
        <v>307</v>
      </c>
      <c r="AU51" s="54">
        <f t="shared" si="14"/>
        <v>45237</v>
      </c>
      <c r="AV51" s="92">
        <f t="shared" si="5"/>
        <v>138</v>
      </c>
      <c r="AW51" s="53"/>
      <c r="AX51" s="53"/>
      <c r="AY51" s="53"/>
      <c r="AZ51" s="53" t="str">
        <f t="shared" ca="1" si="10"/>
        <v>sin requerimiento</v>
      </c>
      <c r="BA51" s="52" t="s">
        <v>254</v>
      </c>
      <c r="BB51" s="55"/>
      <c r="BC51" s="61" t="s">
        <v>220</v>
      </c>
      <c r="BD51" s="55" t="s">
        <v>1781</v>
      </c>
      <c r="BE51" s="55" t="s">
        <v>1782</v>
      </c>
      <c r="BF51" s="55" t="s">
        <v>1247</v>
      </c>
      <c r="BG51" s="55" t="s">
        <v>1248</v>
      </c>
      <c r="BH51" s="55" t="s">
        <v>1067</v>
      </c>
      <c r="BI51" s="55" t="s">
        <v>1249</v>
      </c>
      <c r="BJ51" s="55" t="s">
        <v>1067</v>
      </c>
      <c r="BK51" s="55" t="s">
        <v>1783</v>
      </c>
      <c r="BL51" s="55" t="s">
        <v>303</v>
      </c>
      <c r="BM51" s="55" t="s">
        <v>304</v>
      </c>
      <c r="BN51" s="55" t="s">
        <v>304</v>
      </c>
      <c r="BO51" s="58" t="s">
        <v>1784</v>
      </c>
      <c r="BP51" s="55" t="s">
        <v>1785</v>
      </c>
      <c r="BQ51" s="55" t="s">
        <v>211</v>
      </c>
      <c r="BR51" s="55" t="s">
        <v>321</v>
      </c>
      <c r="BS51" s="55" t="s">
        <v>987</v>
      </c>
      <c r="BT51" s="55" t="s">
        <v>313</v>
      </c>
      <c r="BU51" s="58" t="s">
        <v>1786</v>
      </c>
      <c r="BV51" s="52" t="s">
        <v>1787</v>
      </c>
      <c r="BW51" s="52"/>
      <c r="BX51" s="52" t="s">
        <v>1341</v>
      </c>
      <c r="BY51" s="32"/>
      <c r="BZ51" s="32"/>
      <c r="CA51" s="32"/>
      <c r="CB51" s="32"/>
      <c r="CC51" s="32"/>
      <c r="CD51" s="32"/>
      <c r="CE51" s="32"/>
      <c r="CF51" s="32"/>
      <c r="CG51" s="32"/>
    </row>
    <row r="52" spans="1:85" ht="30.75" customHeight="1">
      <c r="A52" s="51" t="s">
        <v>1029</v>
      </c>
      <c r="B52" s="52" t="s">
        <v>1754</v>
      </c>
      <c r="C52" s="52" t="s">
        <v>302</v>
      </c>
      <c r="D52" s="52" t="s">
        <v>255</v>
      </c>
      <c r="E52" s="52" t="s">
        <v>313</v>
      </c>
      <c r="F52" s="52"/>
      <c r="G52" s="52" t="s">
        <v>240</v>
      </c>
      <c r="H52" s="52" t="s">
        <v>293</v>
      </c>
      <c r="I52" s="52" t="s">
        <v>248</v>
      </c>
      <c r="J52" s="1" t="s">
        <v>842</v>
      </c>
      <c r="K52" s="53">
        <v>5.586576</v>
      </c>
      <c r="L52" s="117">
        <v>205</v>
      </c>
      <c r="M52" s="52" t="s">
        <v>312</v>
      </c>
      <c r="N52" s="118">
        <f t="shared" si="0"/>
        <v>45044</v>
      </c>
      <c r="O52" s="52" t="s">
        <v>1788</v>
      </c>
      <c r="P52" s="119">
        <v>45044</v>
      </c>
      <c r="Q52" s="52" t="s">
        <v>1789</v>
      </c>
      <c r="R52" s="119">
        <v>45049</v>
      </c>
      <c r="S52" s="52"/>
      <c r="T52" s="119"/>
      <c r="U52" s="52"/>
      <c r="V52" s="119"/>
      <c r="W52" s="52"/>
      <c r="X52" s="119"/>
      <c r="Y52" s="52"/>
      <c r="Z52" s="119"/>
      <c r="AA52" s="52">
        <f t="shared" si="1"/>
        <v>2</v>
      </c>
      <c r="AB52" s="52" t="s">
        <v>1790</v>
      </c>
      <c r="AC52" s="52"/>
      <c r="AD52" s="55" t="s">
        <v>1789</v>
      </c>
      <c r="AE52" s="54">
        <v>45049</v>
      </c>
      <c r="AF52" s="55">
        <v>2023</v>
      </c>
      <c r="AG52" s="56">
        <f t="shared" ca="1" si="2"/>
        <v>1.9013698630136986</v>
      </c>
      <c r="AH52" s="52"/>
      <c r="AI52" s="52" t="s">
        <v>322</v>
      </c>
      <c r="AJ52" s="52" t="s">
        <v>1030</v>
      </c>
      <c r="AK52" s="54">
        <v>45120</v>
      </c>
      <c r="AL52" s="53"/>
      <c r="AM52" s="54">
        <f>AK52+3</f>
        <v>45123</v>
      </c>
      <c r="AN52" s="54">
        <f t="shared" si="12"/>
        <v>45153</v>
      </c>
      <c r="AO52" s="53" t="s">
        <v>317</v>
      </c>
      <c r="AP52" s="53"/>
      <c r="AQ52" s="53" t="s">
        <v>1031</v>
      </c>
      <c r="AR52" s="54">
        <v>45173</v>
      </c>
      <c r="AS52" s="52" t="s">
        <v>431</v>
      </c>
      <c r="AT52" s="52" t="s">
        <v>431</v>
      </c>
      <c r="AU52" s="54">
        <f t="shared" si="14"/>
        <v>45204</v>
      </c>
      <c r="AV52" s="92">
        <f t="shared" si="5"/>
        <v>84</v>
      </c>
      <c r="AW52" s="53"/>
      <c r="AX52" s="53"/>
      <c r="AY52" s="53"/>
      <c r="AZ52" s="53" t="str">
        <f t="shared" ca="1" si="10"/>
        <v>sin requerimiento</v>
      </c>
      <c r="BA52" s="55" t="s">
        <v>227</v>
      </c>
      <c r="BB52" s="52"/>
      <c r="BC52" s="61" t="s">
        <v>224</v>
      </c>
      <c r="BD52" s="52"/>
      <c r="BE52" s="55"/>
      <c r="BF52" s="55"/>
      <c r="BG52" s="55"/>
      <c r="BH52" s="52"/>
      <c r="BI52" s="52"/>
      <c r="BJ52" s="52"/>
      <c r="BK52" s="55"/>
      <c r="BL52" s="55" t="s">
        <v>303</v>
      </c>
      <c r="BM52" s="55" t="s">
        <v>311</v>
      </c>
      <c r="BN52" s="55" t="s">
        <v>315</v>
      </c>
      <c r="BO52" s="52"/>
      <c r="BP52" s="52"/>
      <c r="BQ52" s="55" t="s">
        <v>211</v>
      </c>
      <c r="BR52" s="55"/>
      <c r="BS52" s="55"/>
      <c r="BT52" s="55"/>
      <c r="BU52" s="58"/>
      <c r="BV52" s="139" t="s">
        <v>1791</v>
      </c>
      <c r="BW52" s="52"/>
      <c r="BX52" s="52" t="s">
        <v>1341</v>
      </c>
      <c r="BY52" s="32"/>
      <c r="BZ52" s="32"/>
      <c r="CA52" s="32"/>
      <c r="CB52" s="32"/>
      <c r="CC52" s="32"/>
      <c r="CD52" s="32"/>
      <c r="CE52" s="32"/>
      <c r="CF52" s="32"/>
      <c r="CG52" s="32"/>
    </row>
    <row r="53" spans="1:85" ht="33" customHeight="1">
      <c r="A53" s="51" t="s">
        <v>1157</v>
      </c>
      <c r="B53" s="52" t="s">
        <v>1754</v>
      </c>
      <c r="C53" s="52" t="s">
        <v>308</v>
      </c>
      <c r="D53" s="52" t="s">
        <v>255</v>
      </c>
      <c r="E53" s="52" t="s">
        <v>313</v>
      </c>
      <c r="F53" s="52"/>
      <c r="G53" s="52" t="s">
        <v>214</v>
      </c>
      <c r="H53" s="52" t="s">
        <v>274</v>
      </c>
      <c r="I53" s="52" t="s">
        <v>989</v>
      </c>
      <c r="J53" s="1" t="s">
        <v>767</v>
      </c>
      <c r="K53" s="52">
        <v>3.86</v>
      </c>
      <c r="L53" s="117">
        <v>182</v>
      </c>
      <c r="M53" s="52" t="s">
        <v>306</v>
      </c>
      <c r="N53" s="55">
        <v>2018</v>
      </c>
      <c r="O53" s="140" t="s">
        <v>1792</v>
      </c>
      <c r="P53" s="119">
        <v>43830</v>
      </c>
      <c r="Q53" s="52" t="s">
        <v>1793</v>
      </c>
      <c r="R53" s="119">
        <v>45197</v>
      </c>
      <c r="S53" s="52"/>
      <c r="T53" s="119"/>
      <c r="U53" s="52"/>
      <c r="V53" s="119"/>
      <c r="W53" s="52"/>
      <c r="X53" s="119"/>
      <c r="Y53" s="52"/>
      <c r="Z53" s="119"/>
      <c r="AA53" s="52">
        <f t="shared" si="1"/>
        <v>2</v>
      </c>
      <c r="AB53" s="52" t="s">
        <v>1794</v>
      </c>
      <c r="AC53" s="52" t="s">
        <v>1795</v>
      </c>
      <c r="AD53" s="52" t="s">
        <v>1793</v>
      </c>
      <c r="AE53" s="85">
        <v>45197</v>
      </c>
      <c r="AF53" s="55">
        <v>2023</v>
      </c>
      <c r="AG53" s="56">
        <f t="shared" ca="1" si="2"/>
        <v>0</v>
      </c>
      <c r="AH53" s="52" t="s">
        <v>1250</v>
      </c>
      <c r="AI53" s="55" t="s">
        <v>325</v>
      </c>
      <c r="AJ53" s="55" t="s">
        <v>1796</v>
      </c>
      <c r="AK53" s="54">
        <v>45088</v>
      </c>
      <c r="AL53" s="53" t="s">
        <v>1797</v>
      </c>
      <c r="AM53" s="54">
        <v>45090</v>
      </c>
      <c r="AN53" s="54">
        <f t="shared" si="12"/>
        <v>45120</v>
      </c>
      <c r="AO53" s="53" t="s">
        <v>319</v>
      </c>
      <c r="AP53" s="53"/>
      <c r="AQ53" s="53" t="s">
        <v>1798</v>
      </c>
      <c r="AR53" s="54">
        <v>45197</v>
      </c>
      <c r="AS53" s="53" t="s">
        <v>307</v>
      </c>
      <c r="AT53" s="53" t="s">
        <v>307</v>
      </c>
      <c r="AU53" s="54">
        <f t="shared" si="14"/>
        <v>45239</v>
      </c>
      <c r="AV53" s="92">
        <f t="shared" si="5"/>
        <v>151</v>
      </c>
      <c r="AW53" s="53"/>
      <c r="AX53" s="53"/>
      <c r="AY53" s="53"/>
      <c r="AZ53" s="53" t="str">
        <f t="shared" ca="1" si="10"/>
        <v>sin requerimiento</v>
      </c>
      <c r="BA53" s="55" t="s">
        <v>254</v>
      </c>
      <c r="BB53" s="55"/>
      <c r="BC53" s="61" t="s">
        <v>220</v>
      </c>
      <c r="BD53" s="55" t="s">
        <v>1799</v>
      </c>
      <c r="BE53" s="55" t="s">
        <v>1251</v>
      </c>
      <c r="BF53" s="55" t="s">
        <v>1252</v>
      </c>
      <c r="BG53" s="55" t="s">
        <v>1800</v>
      </c>
      <c r="BH53" s="55" t="s">
        <v>1067</v>
      </c>
      <c r="BI53" s="55" t="s">
        <v>1253</v>
      </c>
      <c r="BJ53" s="55" t="s">
        <v>1067</v>
      </c>
      <c r="BK53" s="55" t="s">
        <v>1801</v>
      </c>
      <c r="BL53" s="55" t="s">
        <v>303</v>
      </c>
      <c r="BM53" s="55" t="s">
        <v>304</v>
      </c>
      <c r="BN53" s="55" t="s">
        <v>304</v>
      </c>
      <c r="BO53" s="55" t="s">
        <v>1067</v>
      </c>
      <c r="BP53" s="59" t="s">
        <v>1802</v>
      </c>
      <c r="BQ53" s="55" t="s">
        <v>211</v>
      </c>
      <c r="BR53" s="55" t="s">
        <v>321</v>
      </c>
      <c r="BS53" s="55" t="s">
        <v>987</v>
      </c>
      <c r="BT53" s="55" t="s">
        <v>313</v>
      </c>
      <c r="BU53" s="55" t="s">
        <v>1803</v>
      </c>
      <c r="BV53" s="52" t="s">
        <v>297</v>
      </c>
      <c r="BW53" s="52"/>
      <c r="BX53" s="52" t="s">
        <v>1341</v>
      </c>
      <c r="BY53" s="32"/>
      <c r="BZ53" s="32"/>
      <c r="CA53" s="32"/>
      <c r="CB53" s="32"/>
      <c r="CC53" s="32"/>
      <c r="CD53" s="32"/>
      <c r="CE53" s="32"/>
      <c r="CF53" s="32"/>
      <c r="CG53" s="32"/>
    </row>
    <row r="54" spans="1:85" ht="33" customHeight="1">
      <c r="A54" s="51" t="s">
        <v>1043</v>
      </c>
      <c r="B54" s="52" t="s">
        <v>1754</v>
      </c>
      <c r="C54" s="52" t="s">
        <v>302</v>
      </c>
      <c r="D54" s="52" t="s">
        <v>255</v>
      </c>
      <c r="E54" s="52" t="s">
        <v>1355</v>
      </c>
      <c r="F54" s="52"/>
      <c r="G54" s="52" t="s">
        <v>214</v>
      </c>
      <c r="H54" s="52" t="s">
        <v>274</v>
      </c>
      <c r="I54" s="52" t="s">
        <v>253</v>
      </c>
      <c r="J54" s="1" t="s">
        <v>790</v>
      </c>
      <c r="K54" s="53">
        <v>8.2683260000000001</v>
      </c>
      <c r="L54" s="117">
        <v>215</v>
      </c>
      <c r="M54" s="52"/>
      <c r="N54" s="118">
        <f t="shared" ref="N54:N57" si="15">P54</f>
        <v>44918</v>
      </c>
      <c r="O54" s="51" t="s">
        <v>1804</v>
      </c>
      <c r="P54" s="119">
        <v>44918</v>
      </c>
      <c r="Q54" s="52" t="s">
        <v>1805</v>
      </c>
      <c r="R54" s="119">
        <v>44922</v>
      </c>
      <c r="S54" s="52" t="s">
        <v>1044</v>
      </c>
      <c r="T54" s="54">
        <v>45077</v>
      </c>
      <c r="U54" s="52"/>
      <c r="V54" s="119"/>
      <c r="W54" s="52"/>
      <c r="X54" s="119"/>
      <c r="Y54" s="52"/>
      <c r="Z54" s="119"/>
      <c r="AA54" s="52">
        <f t="shared" si="1"/>
        <v>3</v>
      </c>
      <c r="AB54" s="52" t="s">
        <v>1806</v>
      </c>
      <c r="AC54" s="52" t="s">
        <v>1807</v>
      </c>
      <c r="AD54" s="52" t="s">
        <v>1044</v>
      </c>
      <c r="AE54" s="54">
        <v>45077</v>
      </c>
      <c r="AF54" s="55">
        <v>2023</v>
      </c>
      <c r="AG54" s="56">
        <f t="shared" ca="1" si="2"/>
        <v>1.8246575342465754</v>
      </c>
      <c r="AH54" s="52" t="s">
        <v>1808</v>
      </c>
      <c r="AI54" s="55" t="s">
        <v>325</v>
      </c>
      <c r="AJ54" s="55" t="s">
        <v>1809</v>
      </c>
      <c r="AK54" s="54">
        <v>45156</v>
      </c>
      <c r="AL54" s="53"/>
      <c r="AM54" s="127">
        <f>AK54+3</f>
        <v>45159</v>
      </c>
      <c r="AN54" s="54">
        <f t="shared" si="12"/>
        <v>45189</v>
      </c>
      <c r="AO54" s="53" t="s">
        <v>317</v>
      </c>
      <c r="AP54" s="53" t="s">
        <v>1810</v>
      </c>
      <c r="AQ54" s="52" t="s">
        <v>1811</v>
      </c>
      <c r="AR54" s="80">
        <v>45200</v>
      </c>
      <c r="AS54" s="53" t="s">
        <v>431</v>
      </c>
      <c r="AT54" s="53" t="s">
        <v>431</v>
      </c>
      <c r="AU54" s="53"/>
      <c r="AV54" s="92">
        <f t="shared" si="5"/>
        <v>-45156</v>
      </c>
      <c r="AW54" s="53"/>
      <c r="AX54" s="53"/>
      <c r="AY54" s="53"/>
      <c r="AZ54" s="53" t="str">
        <f t="shared" ca="1" si="10"/>
        <v>sin requerimiento</v>
      </c>
      <c r="BA54" s="55" t="s">
        <v>234</v>
      </c>
      <c r="BB54" s="55"/>
      <c r="BC54" s="61" t="s">
        <v>224</v>
      </c>
      <c r="BD54" s="55"/>
      <c r="BE54" s="55"/>
      <c r="BF54" s="55"/>
      <c r="BG54" s="55"/>
      <c r="BH54" s="55"/>
      <c r="BI54" s="55"/>
      <c r="BJ54" s="55"/>
      <c r="BK54" s="55"/>
      <c r="BL54" s="55" t="s">
        <v>314</v>
      </c>
      <c r="BM54" s="55"/>
      <c r="BN54" s="55"/>
      <c r="BO54" s="55"/>
      <c r="BP54" s="55"/>
      <c r="BQ54" s="55" t="s">
        <v>211</v>
      </c>
      <c r="BR54" s="55" t="s">
        <v>321</v>
      </c>
      <c r="BS54" s="55" t="s">
        <v>987</v>
      </c>
      <c r="BT54" s="55"/>
      <c r="BU54" s="55"/>
      <c r="BV54" s="86"/>
      <c r="BW54" s="52"/>
      <c r="BX54" s="52" t="s">
        <v>1341</v>
      </c>
      <c r="BY54" s="32"/>
      <c r="BZ54" s="32"/>
      <c r="CA54" s="32"/>
      <c r="CB54" s="32"/>
      <c r="CC54" s="32"/>
      <c r="CD54" s="32"/>
      <c r="CE54" s="32"/>
      <c r="CF54" s="32"/>
      <c r="CG54" s="32"/>
    </row>
    <row r="55" spans="1:85" ht="30.75" customHeight="1">
      <c r="A55" s="51" t="s">
        <v>1068</v>
      </c>
      <c r="B55" s="52" t="s">
        <v>952</v>
      </c>
      <c r="C55" s="52" t="s">
        <v>302</v>
      </c>
      <c r="D55" s="52" t="s">
        <v>255</v>
      </c>
      <c r="E55" s="52" t="s">
        <v>313</v>
      </c>
      <c r="F55" s="52"/>
      <c r="G55" s="52" t="s">
        <v>265</v>
      </c>
      <c r="H55" s="52" t="s">
        <v>270</v>
      </c>
      <c r="I55" s="52" t="s">
        <v>253</v>
      </c>
      <c r="J55" s="141" t="s">
        <v>822</v>
      </c>
      <c r="K55" s="52">
        <v>3.59</v>
      </c>
      <c r="L55" s="117">
        <v>228</v>
      </c>
      <c r="M55" s="52" t="s">
        <v>312</v>
      </c>
      <c r="N55" s="118">
        <f t="shared" si="15"/>
        <v>43738</v>
      </c>
      <c r="O55" s="140" t="s">
        <v>1812</v>
      </c>
      <c r="P55" s="119">
        <v>43738</v>
      </c>
      <c r="Q55" s="52" t="s">
        <v>1044</v>
      </c>
      <c r="R55" s="119">
        <v>45077</v>
      </c>
      <c r="S55" s="52"/>
      <c r="T55" s="119"/>
      <c r="U55" s="52"/>
      <c r="V55" s="119"/>
      <c r="W55" s="52"/>
      <c r="X55" s="119"/>
      <c r="Y55" s="52"/>
      <c r="Z55" s="119"/>
      <c r="AA55" s="52">
        <f t="shared" si="1"/>
        <v>2</v>
      </c>
      <c r="AB55" s="52" t="s">
        <v>1813</v>
      </c>
      <c r="AC55" s="52" t="s">
        <v>1814</v>
      </c>
      <c r="AD55" s="52" t="s">
        <v>1812</v>
      </c>
      <c r="AE55" s="54">
        <v>43738</v>
      </c>
      <c r="AF55" s="55">
        <v>2019</v>
      </c>
      <c r="AG55" s="56">
        <f t="shared" ca="1" si="2"/>
        <v>5.493150684931507</v>
      </c>
      <c r="AH55" s="52"/>
      <c r="AI55" s="55"/>
      <c r="AJ55" s="55"/>
      <c r="AK55" s="54"/>
      <c r="AL55" s="53"/>
      <c r="AM55" s="54"/>
      <c r="AN55" s="54">
        <f t="shared" si="12"/>
        <v>30</v>
      </c>
      <c r="AO55" s="53"/>
      <c r="AP55" s="53"/>
      <c r="AQ55" s="53"/>
      <c r="AR55" s="53"/>
      <c r="AS55" s="53"/>
      <c r="AT55" s="53"/>
      <c r="AU55" s="53"/>
      <c r="AV55" s="92">
        <f t="shared" si="5"/>
        <v>0</v>
      </c>
      <c r="AW55" s="53"/>
      <c r="AX55" s="53"/>
      <c r="AY55" s="53"/>
      <c r="AZ55" s="53" t="str">
        <f t="shared" ca="1" si="10"/>
        <v>sin requerimiento</v>
      </c>
      <c r="BA55" s="52" t="s">
        <v>254</v>
      </c>
      <c r="BB55" s="55" t="s">
        <v>1066</v>
      </c>
      <c r="BC55" s="61" t="s">
        <v>224</v>
      </c>
      <c r="BD55" s="55" t="s">
        <v>1815</v>
      </c>
      <c r="BE55" s="55" t="s">
        <v>1816</v>
      </c>
      <c r="BF55" s="55" t="s">
        <v>1817</v>
      </c>
      <c r="BG55" s="55" t="s">
        <v>1069</v>
      </c>
      <c r="BH55" s="55" t="s">
        <v>1067</v>
      </c>
      <c r="BI55" s="55" t="s">
        <v>1070</v>
      </c>
      <c r="BJ55" s="55" t="s">
        <v>1067</v>
      </c>
      <c r="BK55" s="55" t="s">
        <v>1071</v>
      </c>
      <c r="BL55" s="55" t="s">
        <v>303</v>
      </c>
      <c r="BM55" s="55" t="s">
        <v>304</v>
      </c>
      <c r="BN55" s="55" t="s">
        <v>304</v>
      </c>
      <c r="BO55" s="59"/>
      <c r="BP55" s="55" t="s">
        <v>1818</v>
      </c>
      <c r="BQ55" s="55" t="s">
        <v>211</v>
      </c>
      <c r="BR55" s="55" t="s">
        <v>321</v>
      </c>
      <c r="BS55" s="55" t="s">
        <v>987</v>
      </c>
      <c r="BT55" s="55" t="s">
        <v>313</v>
      </c>
      <c r="BU55" s="55" t="s">
        <v>1819</v>
      </c>
      <c r="BV55" s="52" t="s">
        <v>1820</v>
      </c>
      <c r="BW55" s="52"/>
      <c r="BX55" s="52" t="s">
        <v>292</v>
      </c>
      <c r="BY55" s="32"/>
      <c r="BZ55" s="32"/>
      <c r="CA55" s="32"/>
      <c r="CB55" s="32"/>
      <c r="CC55" s="32"/>
      <c r="CD55" s="32"/>
      <c r="CE55" s="32"/>
      <c r="CF55" s="32"/>
      <c r="CG55" s="32"/>
    </row>
    <row r="56" spans="1:85" ht="32.25" customHeight="1">
      <c r="A56" s="51" t="s">
        <v>1078</v>
      </c>
      <c r="B56" s="52" t="s">
        <v>952</v>
      </c>
      <c r="C56" s="52" t="s">
        <v>302</v>
      </c>
      <c r="D56" s="52" t="s">
        <v>255</v>
      </c>
      <c r="E56" s="52" t="s">
        <v>313</v>
      </c>
      <c r="F56" s="52"/>
      <c r="G56" s="52" t="s">
        <v>269</v>
      </c>
      <c r="H56" s="52" t="s">
        <v>209</v>
      </c>
      <c r="I56" s="52" t="s">
        <v>989</v>
      </c>
      <c r="J56" s="142" t="s">
        <v>824</v>
      </c>
      <c r="K56" s="52">
        <v>5.81</v>
      </c>
      <c r="L56" s="117">
        <v>376</v>
      </c>
      <c r="M56" s="52" t="s">
        <v>312</v>
      </c>
      <c r="N56" s="118">
        <f t="shared" si="15"/>
        <v>43830</v>
      </c>
      <c r="O56" s="52" t="s">
        <v>1821</v>
      </c>
      <c r="P56" s="119">
        <v>43830</v>
      </c>
      <c r="Q56" s="52" t="s">
        <v>1822</v>
      </c>
      <c r="R56" s="119">
        <v>43852</v>
      </c>
      <c r="S56" s="52" t="s">
        <v>1823</v>
      </c>
      <c r="T56" s="119">
        <v>43951</v>
      </c>
      <c r="U56" s="52" t="s">
        <v>1824</v>
      </c>
      <c r="V56" s="119">
        <v>44176</v>
      </c>
      <c r="W56" s="52"/>
      <c r="X56" s="119"/>
      <c r="Y56" s="52"/>
      <c r="Z56" s="119"/>
      <c r="AA56" s="52">
        <f t="shared" si="1"/>
        <v>4</v>
      </c>
      <c r="AB56" s="52" t="s">
        <v>1825</v>
      </c>
      <c r="AC56" s="52" t="s">
        <v>1826</v>
      </c>
      <c r="AD56" s="52" t="s">
        <v>1824</v>
      </c>
      <c r="AE56" s="54">
        <v>44176</v>
      </c>
      <c r="AF56" s="55">
        <v>2020</v>
      </c>
      <c r="AG56" s="56">
        <f t="shared" ca="1" si="2"/>
        <v>4.2931506849315069</v>
      </c>
      <c r="AH56" s="52" t="s">
        <v>1079</v>
      </c>
      <c r="AI56" s="55"/>
      <c r="AJ56" s="55"/>
      <c r="AK56" s="54"/>
      <c r="AL56" s="53"/>
      <c r="AM56" s="54"/>
      <c r="AN56" s="54">
        <f t="shared" si="12"/>
        <v>30</v>
      </c>
      <c r="AO56" s="53"/>
      <c r="AP56" s="53"/>
      <c r="AQ56" s="53"/>
      <c r="AR56" s="53"/>
      <c r="AS56" s="53"/>
      <c r="AT56" s="53"/>
      <c r="AU56" s="53"/>
      <c r="AV56" s="92">
        <f t="shared" si="5"/>
        <v>0</v>
      </c>
      <c r="AW56" s="53"/>
      <c r="AX56" s="53"/>
      <c r="AY56" s="53"/>
      <c r="AZ56" s="53" t="str">
        <f t="shared" ca="1" si="10"/>
        <v>sin requerimiento</v>
      </c>
      <c r="BA56" s="55" t="s">
        <v>254</v>
      </c>
      <c r="BB56" s="55" t="s">
        <v>192</v>
      </c>
      <c r="BC56" s="61" t="s">
        <v>220</v>
      </c>
      <c r="BD56" s="55" t="s">
        <v>1827</v>
      </c>
      <c r="BE56" s="55" t="s">
        <v>1828</v>
      </c>
      <c r="BF56" s="55" t="s">
        <v>1829</v>
      </c>
      <c r="BG56" s="55" t="s">
        <v>1080</v>
      </c>
      <c r="BH56" s="55" t="s">
        <v>1067</v>
      </c>
      <c r="BI56" s="55" t="s">
        <v>1067</v>
      </c>
      <c r="BJ56" s="55" t="s">
        <v>1067</v>
      </c>
      <c r="BK56" s="55" t="s">
        <v>1081</v>
      </c>
      <c r="BL56" s="55" t="s">
        <v>303</v>
      </c>
      <c r="BM56" s="55" t="s">
        <v>311</v>
      </c>
      <c r="BN56" s="55" t="s">
        <v>315</v>
      </c>
      <c r="BO56" s="55"/>
      <c r="BP56" s="55"/>
      <c r="BQ56" s="55" t="s">
        <v>211</v>
      </c>
      <c r="BR56" s="55" t="s">
        <v>321</v>
      </c>
      <c r="BS56" s="55" t="s">
        <v>987</v>
      </c>
      <c r="BT56" s="55" t="s">
        <v>313</v>
      </c>
      <c r="BU56" s="55" t="s">
        <v>1373</v>
      </c>
      <c r="BV56" s="81" t="s">
        <v>1830</v>
      </c>
      <c r="BW56" s="52"/>
      <c r="BX56" s="52" t="s">
        <v>292</v>
      </c>
      <c r="BY56" s="32"/>
      <c r="BZ56" s="32"/>
      <c r="CA56" s="32"/>
      <c r="CB56" s="32"/>
      <c r="CC56" s="32"/>
      <c r="CD56" s="32"/>
      <c r="CE56" s="32"/>
      <c r="CF56" s="32"/>
      <c r="CG56" s="32"/>
    </row>
    <row r="57" spans="1:85" ht="31.5" customHeight="1">
      <c r="A57" s="51" t="s">
        <v>1076</v>
      </c>
      <c r="B57" s="52" t="s">
        <v>952</v>
      </c>
      <c r="C57" s="52" t="s">
        <v>302</v>
      </c>
      <c r="D57" s="52" t="s">
        <v>255</v>
      </c>
      <c r="E57" s="52" t="s">
        <v>313</v>
      </c>
      <c r="F57" s="52"/>
      <c r="G57" s="52" t="s">
        <v>265</v>
      </c>
      <c r="H57" s="52" t="s">
        <v>270</v>
      </c>
      <c r="I57" s="52" t="s">
        <v>253</v>
      </c>
      <c r="J57" s="142" t="s">
        <v>826</v>
      </c>
      <c r="K57" s="52">
        <v>2.54</v>
      </c>
      <c r="L57" s="117">
        <v>175</v>
      </c>
      <c r="M57" s="52" t="s">
        <v>306</v>
      </c>
      <c r="N57" s="118">
        <f t="shared" si="15"/>
        <v>42733</v>
      </c>
      <c r="O57" s="51" t="s">
        <v>1831</v>
      </c>
      <c r="P57" s="119">
        <v>42733</v>
      </c>
      <c r="Q57" s="52" t="s">
        <v>1832</v>
      </c>
      <c r="R57" s="119">
        <v>42975</v>
      </c>
      <c r="S57" s="52" t="s">
        <v>1833</v>
      </c>
      <c r="T57" s="119">
        <v>43823</v>
      </c>
      <c r="U57" s="52"/>
      <c r="V57" s="119"/>
      <c r="W57" s="52"/>
      <c r="X57" s="119"/>
      <c r="Y57" s="52"/>
      <c r="Z57" s="119"/>
      <c r="AA57" s="52">
        <f t="shared" si="1"/>
        <v>3</v>
      </c>
      <c r="AB57" s="52" t="s">
        <v>1834</v>
      </c>
      <c r="AC57" s="52" t="s">
        <v>1835</v>
      </c>
      <c r="AD57" s="52" t="s">
        <v>1833</v>
      </c>
      <c r="AE57" s="54">
        <v>43823</v>
      </c>
      <c r="AF57" s="55">
        <v>2019</v>
      </c>
      <c r="AG57" s="56">
        <f t="shared" ca="1" si="2"/>
        <v>5.2602739726027394</v>
      </c>
      <c r="AH57" s="52" t="s">
        <v>1077</v>
      </c>
      <c r="AI57" s="55"/>
      <c r="AJ57" s="55"/>
      <c r="AK57" s="54"/>
      <c r="AL57" s="53"/>
      <c r="AM57" s="54"/>
      <c r="AN57" s="54">
        <f t="shared" si="12"/>
        <v>30</v>
      </c>
      <c r="AO57" s="53"/>
      <c r="AP57" s="53"/>
      <c r="AQ57" s="53"/>
      <c r="AR57" s="53"/>
      <c r="AS57" s="53"/>
      <c r="AT57" s="53"/>
      <c r="AU57" s="53"/>
      <c r="AV57" s="92">
        <f t="shared" si="5"/>
        <v>0</v>
      </c>
      <c r="AW57" s="53"/>
      <c r="AX57" s="53"/>
      <c r="AY57" s="53"/>
      <c r="AZ57" s="53" t="str">
        <f t="shared" ca="1" si="10"/>
        <v>sin requerimiento</v>
      </c>
      <c r="BA57" s="55" t="s">
        <v>254</v>
      </c>
      <c r="BB57" s="55" t="s">
        <v>192</v>
      </c>
      <c r="BC57" s="61" t="s">
        <v>224</v>
      </c>
      <c r="BD57" s="55" t="s">
        <v>1836</v>
      </c>
      <c r="BE57" s="55" t="s">
        <v>1837</v>
      </c>
      <c r="BF57" s="55" t="s">
        <v>1838</v>
      </c>
      <c r="BG57" s="55" t="s">
        <v>1839</v>
      </c>
      <c r="BH57" s="55"/>
      <c r="BI57" s="55"/>
      <c r="BJ57" s="55"/>
      <c r="BK57" s="55" t="s">
        <v>1840</v>
      </c>
      <c r="BL57" s="55" t="s">
        <v>303</v>
      </c>
      <c r="BM57" s="55" t="s">
        <v>304</v>
      </c>
      <c r="BN57" s="52" t="s">
        <v>304</v>
      </c>
      <c r="BO57" s="55" t="s">
        <v>1841</v>
      </c>
      <c r="BP57" s="55" t="s">
        <v>1842</v>
      </c>
      <c r="BQ57" s="55" t="s">
        <v>211</v>
      </c>
      <c r="BR57" s="55" t="s">
        <v>321</v>
      </c>
      <c r="BS57" s="55" t="s">
        <v>987</v>
      </c>
      <c r="BT57" s="55" t="s">
        <v>313</v>
      </c>
      <c r="BU57" s="55" t="s">
        <v>1843</v>
      </c>
      <c r="BV57" s="52" t="s">
        <v>1844</v>
      </c>
      <c r="BW57" s="52"/>
      <c r="BX57" s="52" t="s">
        <v>292</v>
      </c>
      <c r="BY57" s="32"/>
      <c r="BZ57" s="32"/>
      <c r="CA57" s="32"/>
      <c r="CB57" s="32"/>
      <c r="CC57" s="32"/>
      <c r="CD57" s="32"/>
      <c r="CE57" s="32"/>
      <c r="CF57" s="32"/>
      <c r="CG57" s="32"/>
    </row>
    <row r="58" spans="1:85" ht="33" customHeight="1">
      <c r="A58" s="76"/>
      <c r="B58" s="90"/>
      <c r="C58" s="90"/>
      <c r="D58" s="90"/>
      <c r="E58" s="74"/>
      <c r="F58" s="74"/>
      <c r="G58" s="74"/>
      <c r="H58" s="90"/>
      <c r="I58" s="90"/>
      <c r="J58" s="50"/>
      <c r="K58" s="76"/>
      <c r="L58" s="76"/>
      <c r="M58" s="90"/>
      <c r="N58" s="76"/>
      <c r="O58" s="76"/>
      <c r="P58" s="76"/>
      <c r="Q58" s="76"/>
      <c r="R58" s="76"/>
      <c r="S58" s="76"/>
      <c r="T58" s="76"/>
      <c r="U58" s="76"/>
      <c r="V58" s="76"/>
      <c r="W58" s="76"/>
      <c r="X58" s="76"/>
      <c r="Y58" s="76"/>
      <c r="Z58" s="76"/>
      <c r="AA58" s="76"/>
      <c r="AB58" s="76"/>
      <c r="AC58" s="76"/>
      <c r="AD58" s="90"/>
      <c r="AE58" s="90"/>
      <c r="AF58" s="76"/>
      <c r="AG58" s="76"/>
      <c r="AH58" s="76"/>
      <c r="AI58" s="90"/>
      <c r="AJ58" s="90"/>
      <c r="AK58" s="90"/>
      <c r="AL58" s="90"/>
      <c r="AM58" s="90"/>
      <c r="AN58" s="143"/>
      <c r="AO58" s="90"/>
      <c r="AP58" s="90"/>
      <c r="AQ58" s="90"/>
      <c r="AR58" s="90"/>
      <c r="AS58" s="89"/>
      <c r="AT58" s="89"/>
      <c r="AU58" s="89"/>
      <c r="AV58" s="89"/>
      <c r="AW58" s="90"/>
      <c r="AX58" s="90"/>
      <c r="AY58" s="90"/>
      <c r="AZ58" s="90"/>
      <c r="BA58" s="90"/>
      <c r="BB58" s="90"/>
      <c r="BC58" s="90"/>
      <c r="BD58" s="90"/>
      <c r="BE58" s="90"/>
      <c r="BF58" s="90"/>
      <c r="BG58" s="90"/>
      <c r="BH58" s="90"/>
      <c r="BI58" s="90"/>
      <c r="BJ58" s="90"/>
      <c r="BK58" s="90"/>
      <c r="BL58" s="76"/>
      <c r="BM58" s="76"/>
      <c r="BN58" s="76"/>
      <c r="BO58" s="90"/>
      <c r="BP58" s="90"/>
      <c r="BQ58" s="76"/>
      <c r="BR58" s="90"/>
      <c r="BS58" s="90"/>
      <c r="BT58" s="90"/>
      <c r="BU58" s="90"/>
      <c r="BV58" s="90"/>
      <c r="BW58" s="90"/>
      <c r="BX58" s="90"/>
      <c r="BY58" s="90"/>
      <c r="BZ58" s="90"/>
      <c r="CA58" s="90"/>
      <c r="CB58" s="90"/>
      <c r="CC58" s="90"/>
      <c r="CD58" s="90"/>
      <c r="CE58" s="90"/>
      <c r="CF58" s="90"/>
      <c r="CG58" s="90"/>
    </row>
    <row r="59" spans="1:85" ht="33" customHeight="1">
      <c r="A59" s="76"/>
      <c r="B59" s="90"/>
      <c r="C59" s="90"/>
      <c r="D59" s="90"/>
      <c r="E59" s="74"/>
      <c r="F59" s="74"/>
      <c r="G59" s="74"/>
      <c r="H59" s="90"/>
      <c r="I59" s="90"/>
      <c r="J59" s="1"/>
      <c r="K59" s="76"/>
      <c r="L59" s="76"/>
      <c r="M59" s="90"/>
      <c r="N59" s="76"/>
      <c r="O59" s="76"/>
      <c r="P59" s="76"/>
      <c r="Q59" s="76"/>
      <c r="R59" s="76"/>
      <c r="S59" s="76"/>
      <c r="T59" s="76"/>
      <c r="U59" s="76"/>
      <c r="V59" s="76"/>
      <c r="W59" s="76"/>
      <c r="X59" s="76"/>
      <c r="Y59" s="76"/>
      <c r="Z59" s="76"/>
      <c r="AA59" s="76"/>
      <c r="AB59" s="76"/>
      <c r="AC59" s="76"/>
      <c r="AD59" s="90"/>
      <c r="AE59" s="90"/>
      <c r="AF59" s="76"/>
      <c r="AG59" s="76"/>
      <c r="AH59" s="76"/>
      <c r="AI59" s="144"/>
      <c r="AJ59" s="90"/>
      <c r="AK59" s="149"/>
      <c r="AL59" s="149"/>
      <c r="AM59" s="150"/>
      <c r="AN59" s="50"/>
      <c r="AO59" s="90"/>
      <c r="AP59" s="316"/>
      <c r="AR59" s="145"/>
      <c r="AS59" s="89"/>
      <c r="AT59" s="89"/>
      <c r="AU59" s="89"/>
      <c r="AV59" s="89"/>
      <c r="AW59" s="90"/>
      <c r="AX59" s="90"/>
      <c r="AY59" s="90"/>
      <c r="AZ59" s="90"/>
      <c r="BA59" s="90"/>
      <c r="BB59" s="90"/>
      <c r="BC59" s="90"/>
      <c r="BD59" s="90"/>
      <c r="BE59" s="90"/>
      <c r="BF59" s="90"/>
      <c r="BG59" s="90"/>
      <c r="BH59" s="90"/>
      <c r="BI59" s="90"/>
      <c r="BJ59" s="90"/>
      <c r="BK59" s="90"/>
      <c r="BL59" s="76"/>
      <c r="BM59" s="76"/>
      <c r="BN59" s="76"/>
      <c r="BO59" s="90"/>
      <c r="BP59" s="90"/>
      <c r="BQ59" s="76"/>
      <c r="BR59" s="90"/>
      <c r="BS59" s="90"/>
      <c r="BT59" s="90"/>
      <c r="BU59" s="90"/>
      <c r="BV59" s="90"/>
      <c r="BW59" s="90"/>
      <c r="BX59" s="90"/>
      <c r="BY59" s="90"/>
      <c r="BZ59" s="90"/>
      <c r="CA59" s="90"/>
      <c r="CB59" s="90"/>
      <c r="CC59" s="90"/>
      <c r="CD59" s="90"/>
      <c r="CE59" s="90"/>
      <c r="CF59" s="90"/>
      <c r="CG59" s="90"/>
    </row>
    <row r="60" spans="1:85" ht="33" customHeight="1">
      <c r="A60" s="76"/>
      <c r="B60" s="90"/>
      <c r="C60" s="90"/>
      <c r="D60" s="90"/>
      <c r="E60" s="74"/>
      <c r="F60" s="74"/>
      <c r="G60" s="74"/>
      <c r="H60" s="90"/>
      <c r="I60" s="90"/>
      <c r="J60" s="1"/>
      <c r="K60" s="76"/>
      <c r="L60" s="76"/>
      <c r="M60" s="90"/>
      <c r="N60" s="76"/>
      <c r="O60" s="76"/>
      <c r="P60" s="76"/>
      <c r="Q60" s="76"/>
      <c r="R60" s="76"/>
      <c r="S60" s="76"/>
      <c r="T60" s="76"/>
      <c r="U60" s="76"/>
      <c r="V60" s="76"/>
      <c r="W60" s="76"/>
      <c r="X60" s="76"/>
      <c r="Y60" s="76"/>
      <c r="Z60" s="76"/>
      <c r="AA60" s="76"/>
      <c r="AB60" s="76"/>
      <c r="AC60" s="76"/>
      <c r="AD60" s="90"/>
      <c r="AE60" s="90"/>
      <c r="AF60" s="76"/>
      <c r="AG60" s="76"/>
      <c r="AH60" s="76"/>
      <c r="AI60" s="90"/>
      <c r="AJ60" s="90"/>
      <c r="AK60" s="90"/>
      <c r="AL60" s="90"/>
      <c r="AM60" s="90"/>
      <c r="AN60" s="143"/>
      <c r="AO60" s="90"/>
      <c r="AP60" s="90"/>
      <c r="AQ60" s="90"/>
      <c r="AR60" s="90"/>
      <c r="AS60" s="89"/>
      <c r="AT60" s="89"/>
      <c r="AU60" s="89"/>
      <c r="AV60" s="89"/>
      <c r="AW60" s="90"/>
      <c r="AX60" s="90"/>
      <c r="AY60" s="90"/>
      <c r="AZ60" s="90"/>
      <c r="BA60" s="90"/>
      <c r="BB60" s="90"/>
      <c r="BC60" s="90"/>
      <c r="BD60" s="90"/>
      <c r="BE60" s="90"/>
      <c r="BF60" s="90"/>
      <c r="BG60" s="90"/>
      <c r="BH60" s="90"/>
      <c r="BI60" s="90"/>
      <c r="BJ60" s="90"/>
      <c r="BK60" s="90"/>
      <c r="BL60" s="76"/>
      <c r="BM60" s="76"/>
      <c r="BN60" s="76"/>
      <c r="BO60" s="90"/>
      <c r="BP60" s="90"/>
      <c r="BQ60" s="76"/>
      <c r="BR60" s="90"/>
      <c r="BS60" s="90"/>
      <c r="BT60" s="90"/>
      <c r="BU60" s="90"/>
      <c r="BV60" s="90" t="s">
        <v>1304</v>
      </c>
      <c r="BW60" s="90" t="s">
        <v>1354</v>
      </c>
      <c r="BX60" s="90"/>
      <c r="BY60" s="90"/>
      <c r="BZ60" s="76" t="s">
        <v>1291</v>
      </c>
      <c r="CA60" s="76" t="s">
        <v>1354</v>
      </c>
      <c r="CB60" s="76"/>
      <c r="CC60" s="76" t="s">
        <v>61</v>
      </c>
      <c r="CD60" s="76" t="s">
        <v>1354</v>
      </c>
      <c r="CE60" s="76"/>
      <c r="CF60" s="76" t="s">
        <v>61</v>
      </c>
      <c r="CG60" s="76" t="s">
        <v>1354</v>
      </c>
    </row>
    <row r="61" spans="1:85" ht="33" customHeight="1">
      <c r="A61" s="76"/>
      <c r="B61" s="90"/>
      <c r="C61" s="90"/>
      <c r="D61" s="90"/>
      <c r="E61" s="74"/>
      <c r="F61" s="74"/>
      <c r="G61" s="74"/>
      <c r="H61" s="90"/>
      <c r="I61" s="90"/>
      <c r="J61" s="1"/>
      <c r="K61" s="76"/>
      <c r="L61" s="76"/>
      <c r="M61" s="90"/>
      <c r="N61" s="76"/>
      <c r="O61" s="76"/>
      <c r="P61" s="76"/>
      <c r="Q61" s="76"/>
      <c r="R61" s="76"/>
      <c r="S61" s="76"/>
      <c r="T61" s="76"/>
      <c r="U61" s="76"/>
      <c r="V61" s="76"/>
      <c r="W61" s="76"/>
      <c r="X61" s="76"/>
      <c r="Y61" s="76"/>
      <c r="Z61" s="76"/>
      <c r="AA61" s="76"/>
      <c r="AB61" s="76"/>
      <c r="AC61" s="76"/>
      <c r="AD61" s="90"/>
      <c r="AE61" s="90"/>
      <c r="AF61" s="76"/>
      <c r="AG61" s="76"/>
      <c r="AH61" s="76"/>
      <c r="AI61" s="90"/>
      <c r="AJ61" s="146"/>
      <c r="AK61" s="147"/>
      <c r="AL61" s="90"/>
      <c r="AM61" s="90"/>
      <c r="AN61" s="143"/>
      <c r="AO61" s="90"/>
      <c r="AR61" s="90"/>
      <c r="AS61" s="89"/>
      <c r="AT61" s="89"/>
      <c r="AV61" s="89"/>
      <c r="AW61" s="90"/>
      <c r="AX61" s="90"/>
      <c r="AY61" s="90"/>
      <c r="AZ61" s="90"/>
      <c r="BA61" s="90"/>
      <c r="BB61" s="90"/>
      <c r="BC61" s="90"/>
      <c r="BD61" s="90"/>
      <c r="BE61" s="90"/>
      <c r="BF61" s="90"/>
      <c r="BG61" s="90"/>
      <c r="BH61" s="90"/>
      <c r="BI61" s="90"/>
      <c r="BJ61" s="90"/>
      <c r="BK61" s="90"/>
      <c r="BL61" s="76"/>
      <c r="BM61" s="76"/>
      <c r="BN61" s="76"/>
      <c r="BO61" s="90"/>
      <c r="BP61" s="90"/>
      <c r="BQ61" s="76"/>
      <c r="BR61" s="90"/>
      <c r="BS61" s="90"/>
      <c r="BT61" s="90"/>
      <c r="BU61" s="90"/>
      <c r="BV61" s="90">
        <v>1</v>
      </c>
      <c r="BW61" s="90">
        <v>9</v>
      </c>
      <c r="BX61" s="90"/>
      <c r="BY61" s="90"/>
      <c r="BZ61" s="76">
        <v>2018</v>
      </c>
      <c r="CA61" s="76">
        <v>1</v>
      </c>
      <c r="CB61" s="76"/>
      <c r="CC61" s="76" t="s">
        <v>325</v>
      </c>
      <c r="CD61" s="76">
        <v>19</v>
      </c>
      <c r="CE61" s="76"/>
      <c r="CF61" s="76" t="s">
        <v>325</v>
      </c>
      <c r="CG61" s="76">
        <v>19</v>
      </c>
    </row>
    <row r="62" spans="1:85" ht="33" customHeight="1">
      <c r="A62" s="76"/>
      <c r="B62" s="90"/>
      <c r="C62" s="90"/>
      <c r="D62" s="90"/>
      <c r="E62" s="74"/>
      <c r="F62" s="74"/>
      <c r="G62" s="74"/>
      <c r="H62" s="90"/>
      <c r="I62" s="90"/>
      <c r="J62" s="1"/>
      <c r="K62" s="76"/>
      <c r="L62" s="76"/>
      <c r="M62" s="90"/>
      <c r="N62" s="76"/>
      <c r="O62" s="76"/>
      <c r="P62" s="76"/>
      <c r="Q62" s="76"/>
      <c r="R62" s="76"/>
      <c r="S62" s="76"/>
      <c r="T62" s="76"/>
      <c r="U62" s="76"/>
      <c r="V62" s="76"/>
      <c r="W62" s="76"/>
      <c r="X62" s="76"/>
      <c r="Y62" s="76"/>
      <c r="Z62" s="76"/>
      <c r="AA62" s="76"/>
      <c r="AB62" s="76"/>
      <c r="AC62" s="76"/>
      <c r="AD62" s="90"/>
      <c r="AE62" s="90"/>
      <c r="AF62" s="76"/>
      <c r="AG62" s="76"/>
      <c r="AH62" s="76"/>
      <c r="AI62" s="90"/>
      <c r="AJ62" s="90"/>
      <c r="AK62" s="90"/>
      <c r="AL62" s="90"/>
      <c r="AM62" s="90"/>
      <c r="AN62" s="143"/>
      <c r="AO62" s="90"/>
      <c r="AP62" s="90"/>
      <c r="AQ62" s="90"/>
      <c r="AR62" s="90"/>
      <c r="AS62" s="89"/>
      <c r="AT62" s="89"/>
      <c r="AU62" s="89"/>
      <c r="AV62" s="89"/>
      <c r="AW62" s="90"/>
      <c r="AX62" s="90"/>
      <c r="AY62" s="90"/>
      <c r="AZ62" s="90"/>
      <c r="BA62" s="90"/>
      <c r="BB62" s="90"/>
      <c r="BC62" s="90"/>
      <c r="BD62" s="90"/>
      <c r="BE62" s="90"/>
      <c r="BF62" s="90"/>
      <c r="BG62" s="90"/>
      <c r="BH62" s="90"/>
      <c r="BI62" s="90"/>
      <c r="BJ62" s="90"/>
      <c r="BK62" s="90"/>
      <c r="BL62" s="76"/>
      <c r="BM62" s="76"/>
      <c r="BN62" s="76"/>
      <c r="BO62" s="90"/>
      <c r="BP62" s="90"/>
      <c r="BQ62" s="76"/>
      <c r="BR62" s="90"/>
      <c r="BS62" s="90"/>
      <c r="BT62" s="90"/>
      <c r="BU62" s="90"/>
      <c r="BV62" s="90">
        <v>2</v>
      </c>
      <c r="BW62" s="90">
        <v>6</v>
      </c>
      <c r="BX62" s="90"/>
      <c r="BY62" s="90"/>
      <c r="BZ62" s="148">
        <v>41912</v>
      </c>
      <c r="CA62" s="76">
        <v>1</v>
      </c>
      <c r="CB62" s="76"/>
      <c r="CC62" s="76" t="s">
        <v>322</v>
      </c>
      <c r="CD62" s="76">
        <v>4</v>
      </c>
      <c r="CE62" s="76"/>
      <c r="CF62" s="76" t="s">
        <v>322</v>
      </c>
      <c r="CG62" s="76">
        <v>4</v>
      </c>
    </row>
    <row r="63" spans="1:85" ht="33" customHeight="1">
      <c r="A63" s="76"/>
      <c r="B63" s="90"/>
      <c r="C63" s="90"/>
      <c r="D63" s="90"/>
      <c r="E63" s="74"/>
      <c r="F63" s="74"/>
      <c r="G63" s="74"/>
      <c r="H63" s="90"/>
      <c r="I63" s="90"/>
      <c r="J63" s="1"/>
      <c r="K63" s="76"/>
      <c r="L63" s="76"/>
      <c r="M63" s="90"/>
      <c r="N63" s="76"/>
      <c r="O63" s="76"/>
      <c r="P63" s="76"/>
      <c r="Q63" s="76"/>
      <c r="R63" s="76"/>
      <c r="S63" s="76"/>
      <c r="T63" s="76"/>
      <c r="U63" s="76"/>
      <c r="V63" s="76"/>
      <c r="W63" s="76"/>
      <c r="X63" s="76"/>
      <c r="Y63" s="76"/>
      <c r="Z63" s="76"/>
      <c r="AA63" s="76"/>
      <c r="AB63" s="76"/>
      <c r="AC63" s="76"/>
      <c r="AD63" s="90"/>
      <c r="AE63" s="90"/>
      <c r="AF63" s="76"/>
      <c r="AG63" s="76"/>
      <c r="AH63" s="76"/>
      <c r="AI63" s="90"/>
      <c r="AJ63" s="90"/>
      <c r="AK63" s="90"/>
      <c r="AL63" s="90"/>
      <c r="AM63" s="90"/>
      <c r="AN63" s="143"/>
      <c r="AO63" s="90"/>
      <c r="AP63" s="90"/>
      <c r="AQ63" s="90"/>
      <c r="AR63" s="90"/>
      <c r="AS63" s="89"/>
      <c r="AT63" s="89"/>
      <c r="AU63" s="89"/>
      <c r="AV63" s="89"/>
      <c r="AW63" s="90"/>
      <c r="AX63" s="90"/>
      <c r="AY63" s="90"/>
      <c r="AZ63" s="90"/>
      <c r="BA63" s="90"/>
      <c r="BB63" s="90"/>
      <c r="BC63" s="90"/>
      <c r="BD63" s="90"/>
      <c r="BE63" s="90"/>
      <c r="BF63" s="90"/>
      <c r="BG63" s="90"/>
      <c r="BH63" s="90"/>
      <c r="BI63" s="90"/>
      <c r="BJ63" s="90"/>
      <c r="BK63" s="90"/>
      <c r="BL63" s="76"/>
      <c r="BM63" s="76"/>
      <c r="BN63" s="76"/>
      <c r="BO63" s="90"/>
      <c r="BP63" s="90"/>
      <c r="BQ63" s="76"/>
      <c r="BR63" s="90"/>
      <c r="BS63" s="90"/>
      <c r="BT63" s="90"/>
      <c r="BU63" s="90"/>
      <c r="BV63" s="90">
        <v>3</v>
      </c>
      <c r="BW63" s="90">
        <v>5</v>
      </c>
      <c r="BX63" s="90"/>
      <c r="BY63" s="90"/>
      <c r="BZ63" s="148">
        <v>42684</v>
      </c>
      <c r="CA63" s="76">
        <v>1</v>
      </c>
      <c r="CB63" s="76"/>
      <c r="CC63" s="76" t="s">
        <v>323</v>
      </c>
      <c r="CD63" s="76">
        <v>1</v>
      </c>
      <c r="CE63" s="76"/>
      <c r="CF63" s="76" t="s">
        <v>323</v>
      </c>
      <c r="CG63" s="76">
        <v>1</v>
      </c>
    </row>
    <row r="64" spans="1:85" ht="33" customHeight="1">
      <c r="A64" s="76"/>
      <c r="B64" s="90"/>
      <c r="C64" s="90"/>
      <c r="D64" s="90"/>
      <c r="E64" s="74"/>
      <c r="F64" s="74"/>
      <c r="G64" s="74"/>
      <c r="H64" s="90"/>
      <c r="I64" s="90"/>
      <c r="J64" s="1"/>
      <c r="K64" s="76"/>
      <c r="L64" s="76"/>
      <c r="M64" s="90"/>
      <c r="N64" s="76"/>
      <c r="O64" s="76"/>
      <c r="P64" s="76"/>
      <c r="Q64" s="76"/>
      <c r="R64" s="76"/>
      <c r="S64" s="76"/>
      <c r="T64" s="76"/>
      <c r="U64" s="76"/>
      <c r="V64" s="76"/>
      <c r="W64" s="76"/>
      <c r="X64" s="76"/>
      <c r="Y64" s="76"/>
      <c r="Z64" s="76"/>
      <c r="AA64" s="76"/>
      <c r="AB64" s="76"/>
      <c r="AC64" s="76"/>
      <c r="AD64" s="90"/>
      <c r="AE64" s="90"/>
      <c r="AF64" s="76"/>
      <c r="AG64" s="76"/>
      <c r="AH64" s="76"/>
      <c r="AI64" s="90"/>
      <c r="AJ64" s="90"/>
      <c r="AK64" s="90"/>
      <c r="AL64" s="90"/>
      <c r="AM64" s="90"/>
      <c r="AN64" s="143"/>
      <c r="AO64" s="90"/>
      <c r="AP64" s="90"/>
      <c r="AQ64" s="90"/>
      <c r="AR64" s="90"/>
      <c r="AS64" s="89"/>
      <c r="AT64" s="89"/>
      <c r="AU64" s="89"/>
      <c r="AV64" s="89"/>
      <c r="AW64" s="90"/>
      <c r="AX64" s="90"/>
      <c r="AY64" s="90"/>
      <c r="AZ64" s="90"/>
      <c r="BA64" s="90"/>
      <c r="BB64" s="90"/>
      <c r="BC64" s="90"/>
      <c r="BD64" s="90"/>
      <c r="BE64" s="90"/>
      <c r="BF64" s="90"/>
      <c r="BG64" s="90"/>
      <c r="BH64" s="90"/>
      <c r="BI64" s="90"/>
      <c r="BJ64" s="90"/>
      <c r="BK64" s="90"/>
      <c r="BL64" s="76"/>
      <c r="BM64" s="76"/>
      <c r="BN64" s="76"/>
      <c r="BO64" s="90"/>
      <c r="BP64" s="90"/>
      <c r="BQ64" s="76"/>
      <c r="BR64" s="90"/>
      <c r="BS64" s="90"/>
      <c r="BT64" s="90"/>
      <c r="BU64" s="90"/>
      <c r="BV64" s="90">
        <v>4</v>
      </c>
      <c r="BW64" s="90">
        <v>2</v>
      </c>
      <c r="BX64" s="90"/>
      <c r="BY64" s="90"/>
      <c r="BZ64" s="148">
        <v>43061</v>
      </c>
      <c r="CA64" s="76">
        <v>1</v>
      </c>
      <c r="CB64" s="76"/>
      <c r="CC64" s="76" t="s">
        <v>324</v>
      </c>
      <c r="CD64" s="76">
        <v>1</v>
      </c>
      <c r="CE64" s="76"/>
      <c r="CF64" s="76" t="s">
        <v>324</v>
      </c>
      <c r="CG64" s="76">
        <v>1</v>
      </c>
    </row>
    <row r="65" spans="74:85" ht="33" customHeight="1">
      <c r="BV65" s="90">
        <v>5</v>
      </c>
      <c r="BW65" s="90">
        <v>2</v>
      </c>
      <c r="BX65" s="90"/>
      <c r="BY65" s="90"/>
      <c r="BZ65" s="148">
        <v>43343</v>
      </c>
      <c r="CA65" s="76">
        <v>1</v>
      </c>
      <c r="CB65" s="76"/>
      <c r="CC65" s="76" t="s">
        <v>1384</v>
      </c>
      <c r="CD65" s="76">
        <v>25</v>
      </c>
      <c r="CE65" s="76"/>
      <c r="CF65" s="76" t="s">
        <v>1384</v>
      </c>
      <c r="CG65" s="76">
        <v>25</v>
      </c>
    </row>
    <row r="66" spans="74:85" ht="33" customHeight="1">
      <c r="BV66" s="90">
        <v>6</v>
      </c>
      <c r="BW66" s="90">
        <v>1</v>
      </c>
      <c r="BX66" s="90"/>
      <c r="BY66" s="90"/>
      <c r="BZ66" s="148">
        <v>43369</v>
      </c>
      <c r="CA66" s="76">
        <v>1</v>
      </c>
      <c r="CB66" s="76"/>
      <c r="CC66" s="76"/>
      <c r="CD66" s="76"/>
      <c r="CE66" s="76"/>
      <c r="CF66" s="76"/>
      <c r="CG66" s="76"/>
    </row>
    <row r="67" spans="74:85" ht="33" customHeight="1">
      <c r="BV67" s="90" t="s">
        <v>1384</v>
      </c>
      <c r="BW67" s="90">
        <v>25</v>
      </c>
      <c r="BX67" s="90"/>
      <c r="BY67" s="90"/>
      <c r="BZ67" s="148">
        <v>43371</v>
      </c>
      <c r="CA67" s="76">
        <v>1</v>
      </c>
      <c r="CB67" s="76"/>
      <c r="CC67" s="76"/>
      <c r="CD67" s="76"/>
      <c r="CE67" s="76"/>
      <c r="CF67" s="76"/>
      <c r="CG67" s="76"/>
    </row>
    <row r="68" spans="74:85" ht="33" customHeight="1">
      <c r="BV68" s="90"/>
      <c r="BW68" s="90"/>
      <c r="BX68" s="90"/>
      <c r="BY68" s="90"/>
      <c r="BZ68" s="148">
        <v>43465</v>
      </c>
      <c r="CA68" s="76">
        <v>1</v>
      </c>
      <c r="CB68" s="76"/>
      <c r="CC68" s="76"/>
      <c r="CD68" s="76"/>
      <c r="CE68" s="76"/>
      <c r="CF68" s="76"/>
      <c r="CG68" s="76"/>
    </row>
    <row r="69" spans="74:85" ht="33" customHeight="1">
      <c r="BV69" s="90"/>
      <c r="BW69" s="90"/>
      <c r="BX69" s="90"/>
      <c r="BY69" s="90"/>
      <c r="BZ69" s="148">
        <v>43529</v>
      </c>
      <c r="CA69" s="76">
        <v>1</v>
      </c>
      <c r="CB69" s="76"/>
      <c r="CC69" s="76"/>
      <c r="CD69" s="76"/>
      <c r="CE69" s="76"/>
      <c r="CF69" s="76"/>
      <c r="CG69" s="76"/>
    </row>
    <row r="70" spans="74:85" ht="33" customHeight="1">
      <c r="BV70" s="90"/>
      <c r="BW70" s="90"/>
      <c r="BX70" s="90"/>
      <c r="BY70" s="90"/>
      <c r="BZ70" s="148">
        <v>43697</v>
      </c>
      <c r="CA70" s="76">
        <v>1</v>
      </c>
      <c r="CB70" s="76"/>
      <c r="CC70" s="76"/>
      <c r="CD70" s="76"/>
      <c r="CE70" s="76"/>
      <c r="CF70" s="76"/>
      <c r="CG70" s="76"/>
    </row>
    <row r="71" spans="74:85" ht="33" customHeight="1">
      <c r="BV71" s="90"/>
      <c r="BW71" s="90"/>
      <c r="BX71" s="90"/>
      <c r="BY71" s="90"/>
      <c r="BZ71" s="148">
        <v>43797</v>
      </c>
      <c r="CA71" s="76">
        <v>1</v>
      </c>
      <c r="CB71" s="76"/>
      <c r="CC71" s="76"/>
      <c r="CD71" s="76"/>
      <c r="CE71" s="76"/>
      <c r="CF71" s="76"/>
      <c r="CG71" s="76"/>
    </row>
    <row r="72" spans="74:85" ht="33" customHeight="1">
      <c r="BV72" s="90"/>
      <c r="BW72" s="90"/>
      <c r="BX72" s="90"/>
      <c r="BY72" s="90"/>
      <c r="BZ72" s="148">
        <v>44250</v>
      </c>
      <c r="CA72" s="76">
        <v>1</v>
      </c>
      <c r="CB72" s="76"/>
      <c r="CC72" s="76"/>
      <c r="CD72" s="76"/>
      <c r="CE72" s="76"/>
      <c r="CF72" s="76"/>
      <c r="CG72" s="76"/>
    </row>
    <row r="73" spans="74:85" ht="33" customHeight="1">
      <c r="BV73" s="90"/>
      <c r="BW73" s="90"/>
      <c r="BX73" s="90"/>
      <c r="BY73" s="90"/>
      <c r="BZ73" s="148">
        <v>44347</v>
      </c>
      <c r="CA73" s="76">
        <v>1</v>
      </c>
      <c r="CB73" s="76"/>
      <c r="CC73" s="76"/>
      <c r="CD73" s="76"/>
      <c r="CE73" s="76"/>
      <c r="CF73" s="76"/>
      <c r="CG73" s="76"/>
    </row>
    <row r="74" spans="74:85" ht="33" customHeight="1">
      <c r="BV74" s="90"/>
      <c r="BW74" s="90"/>
      <c r="BX74" s="90"/>
      <c r="BY74" s="90"/>
      <c r="BZ74" s="148">
        <v>44438</v>
      </c>
      <c r="CA74" s="76">
        <v>1</v>
      </c>
      <c r="CB74" s="76"/>
      <c r="CC74" s="76"/>
      <c r="CD74" s="76"/>
      <c r="CE74" s="76"/>
      <c r="CF74" s="76"/>
      <c r="CG74" s="76"/>
    </row>
    <row r="75" spans="74:85" ht="33" customHeight="1">
      <c r="BV75" s="90"/>
      <c r="BW75" s="90"/>
      <c r="BX75" s="90"/>
      <c r="BY75" s="90"/>
      <c r="BZ75" s="148">
        <v>44616</v>
      </c>
      <c r="CA75" s="76">
        <v>1</v>
      </c>
      <c r="CB75" s="76"/>
      <c r="CC75" s="76"/>
      <c r="CD75" s="76"/>
      <c r="CE75" s="76"/>
      <c r="CF75" s="76"/>
      <c r="CG75" s="76"/>
    </row>
    <row r="76" spans="74:85" ht="33" customHeight="1">
      <c r="BV76" s="90"/>
      <c r="BW76" s="90"/>
      <c r="BX76" s="90"/>
      <c r="BY76" s="90"/>
      <c r="BZ76" s="148">
        <v>44677</v>
      </c>
      <c r="CA76" s="76">
        <v>1</v>
      </c>
      <c r="CB76" s="76"/>
      <c r="CC76" s="76"/>
      <c r="CD76" s="76"/>
      <c r="CE76" s="76"/>
      <c r="CF76" s="76"/>
      <c r="CG76" s="76"/>
    </row>
    <row r="77" spans="74:85" ht="33" customHeight="1">
      <c r="BV77" s="90"/>
      <c r="BW77" s="90"/>
      <c r="BX77" s="90"/>
      <c r="BY77" s="90"/>
      <c r="BZ77" s="148">
        <v>44742</v>
      </c>
      <c r="CA77" s="76">
        <v>1</v>
      </c>
      <c r="CB77" s="76"/>
      <c r="CC77" s="76"/>
      <c r="CD77" s="76"/>
      <c r="CE77" s="76"/>
      <c r="CF77" s="76"/>
      <c r="CG77" s="76"/>
    </row>
    <row r="78" spans="74:85" ht="33" customHeight="1">
      <c r="BV78" s="90"/>
      <c r="BW78" s="90"/>
      <c r="BX78" s="90"/>
      <c r="BY78" s="90"/>
      <c r="BZ78" s="148">
        <v>44832</v>
      </c>
      <c r="CA78" s="76">
        <v>1</v>
      </c>
      <c r="CB78" s="76"/>
      <c r="CC78" s="76"/>
      <c r="CD78" s="76"/>
      <c r="CE78" s="76"/>
      <c r="CF78" s="76"/>
      <c r="CG78" s="76"/>
    </row>
    <row r="79" spans="74:85" ht="33" customHeight="1">
      <c r="BV79" s="90"/>
      <c r="BW79" s="90"/>
      <c r="BX79" s="90"/>
      <c r="BY79" s="90"/>
      <c r="BZ79" s="148">
        <v>44887</v>
      </c>
      <c r="CA79" s="76">
        <v>1</v>
      </c>
      <c r="CB79" s="76"/>
      <c r="CC79" s="76"/>
      <c r="CD79" s="76"/>
      <c r="CE79" s="76"/>
      <c r="CF79" s="76"/>
      <c r="CG79" s="76"/>
    </row>
    <row r="80" spans="74:85" ht="33" customHeight="1">
      <c r="BV80" s="90"/>
      <c r="BW80" s="90"/>
      <c r="BX80" s="90"/>
      <c r="BY80" s="90"/>
      <c r="BZ80" s="148">
        <v>44908</v>
      </c>
      <c r="CA80" s="76">
        <v>1</v>
      </c>
      <c r="CB80" s="76"/>
      <c r="CC80" s="76"/>
      <c r="CD80" s="76"/>
      <c r="CE80" s="76"/>
      <c r="CF80" s="76"/>
      <c r="CG80" s="76"/>
    </row>
    <row r="81" spans="78:79" ht="33" customHeight="1">
      <c r="BZ81" s="148">
        <v>44918</v>
      </c>
      <c r="CA81" s="76">
        <v>2</v>
      </c>
    </row>
    <row r="82" spans="78:79" ht="33" customHeight="1">
      <c r="BZ82" s="148">
        <v>44932</v>
      </c>
      <c r="CA82" s="76">
        <v>1</v>
      </c>
    </row>
    <row r="83" spans="78:79" ht="33" customHeight="1">
      <c r="BZ83" s="148">
        <v>44977</v>
      </c>
      <c r="CA83" s="76">
        <v>1</v>
      </c>
    </row>
    <row r="84" spans="78:79" ht="33" customHeight="1">
      <c r="BZ84" s="148">
        <v>45016</v>
      </c>
      <c r="CA84" s="76">
        <v>1</v>
      </c>
    </row>
    <row r="85" spans="78:79" ht="33" customHeight="1">
      <c r="BZ85" s="148">
        <v>45044</v>
      </c>
      <c r="CA85" s="76">
        <v>1</v>
      </c>
    </row>
    <row r="86" spans="78:79" ht="33" customHeight="1">
      <c r="BZ86" s="148">
        <v>45135</v>
      </c>
      <c r="CA86" s="76">
        <v>1</v>
      </c>
    </row>
    <row r="87" spans="78:79" ht="33" customHeight="1">
      <c r="BZ87" s="76" t="s">
        <v>1384</v>
      </c>
      <c r="CA87" s="76">
        <v>27</v>
      </c>
    </row>
  </sheetData>
  <customSheetViews>
    <customSheetView guid="{B3E7AF60-1947-4C58-AA1E-4327B501A71A}" filter="1" showAutoFilter="1">
      <pageMargins left="0" right="0" top="0" bottom="0" header="0" footer="0"/>
      <autoFilter ref="N1:N832" xr:uid="{385DED4A-F3BB-4744-9DB9-CB0F2B6FE0C5}">
        <filterColumn colId="0">
          <filters blank="1">
            <filter val="2014"/>
            <filter val="AÑO INICIO DE LAS SOLICITUD"/>
          </filters>
        </filterColumn>
      </autoFilter>
    </customSheetView>
    <customSheetView guid="{4A763B5D-5121-4D81-8DB0-FA9DC00A8C8F}" filter="1" showAutoFilter="1">
      <pageMargins left="0" right="0" top="0" bottom="0" header="0" footer="0"/>
      <autoFilter ref="A1:AW57" xr:uid="{7566BDEA-933A-49FE-85C3-AC36FA383D0F}">
        <filterColumn colId="13">
          <filters>
            <filter val="AÑO INICIO DE LAS SOLICITUD"/>
          </filters>
        </filterColumn>
      </autoFilter>
    </customSheetView>
    <customSheetView guid="{7D532BC5-A254-437A-86F9-2CA6EA1ADC34}" filter="1" showAutoFilter="1">
      <pageMargins left="0" right="0" top="0" bottom="0" header="0" footer="0"/>
      <autoFilter ref="A1:AW65" xr:uid="{15FF5F00-049C-4312-BF64-D28894498338}">
        <filterColumn colId="13">
          <filters blank="1">
            <filter val="2014"/>
            <filter val="2015"/>
            <filter val="2016"/>
            <filter val="2017"/>
            <filter val="2019"/>
            <filter val="2020"/>
            <filter val="2021"/>
            <filter val="2022"/>
            <filter val="2023"/>
            <filter val="AÑO INICIO DE LAS SOLICITUD"/>
          </filters>
        </filterColumn>
        <filterColumn colId="14">
          <filters blank="1">
            <filter val="1_x000a_RADICACION 1 SDP"/>
            <filter val="1-2014-59381"/>
            <filter val="1-2018-57011"/>
            <filter val="1-2020-52015"/>
            <filter val="1-2020-63851"/>
            <filter val="1-2021-65411"/>
            <filter val="1-2021-75999"/>
            <filter val="1-2023-27434"/>
            <filter val="1-2023-55490"/>
          </filters>
        </filterColumn>
      </autoFilter>
    </customSheetView>
    <customSheetView guid="{535989D4-E338-4B06-B640-FC433B7091CB}" filter="1" showAutoFilter="1">
      <pageMargins left="0" right="0" top="0" bottom="0" header="0" footer="0"/>
      <autoFilter ref="A2:BX65" xr:uid="{6EE1AE4F-BC0E-4BD1-B994-63CE6D13B2A4}">
        <filterColumn colId="1">
          <filters>
            <filter val="7-Segunda radicación 2023"/>
          </filters>
        </filterColumn>
      </autoFilter>
    </customSheetView>
  </customSheetViews>
  <conditionalFormatting sqref="BM3:BM57">
    <cfRule type="beginsWith" dxfId="3" priority="1" operator="beginsWith" text="4">
      <formula>LEFT((BM3),LEN("4"))=("4")</formula>
    </cfRule>
    <cfRule type="beginsWith" dxfId="2" priority="2" operator="beginsWith" text="2">
      <formula>LEFT((BM3),LEN("2"))=("2")</formula>
    </cfRule>
    <cfRule type="beginsWith" dxfId="1" priority="3" operator="beginsWith" text="3">
      <formula>LEFT((BM3),LEN("3"))=("3")</formula>
    </cfRule>
    <cfRule type="beginsWith" dxfId="0" priority="4" operator="beginsWith" text="1">
      <formula>LEFT((BM3),LEN("1"))=("1")</formula>
    </cfRule>
  </conditionalFormatting>
  <dataValidations count="1">
    <dataValidation type="list" allowBlank="1" showErrorMessage="1" sqref="BX3:BX57 BN3:BN12 BN22:BN57 BN14:BN20 BB3:BB12 BB14:BB20 BB22:BB57 BA3:BA57 BQ3:BS57 BC3:BC57 C3:D57 M3:M12 M14:M20 M22:M23 M25:M47 M49:M57 H3:H23 H25:H57 AI3:AI47 AI49:AI57 BL3:BM57 AS3:AT57 AW3 AO3:AO6 AO8:AO20 AO22:AO49 AO51:AO57" xr:uid="{00000000-0002-0000-0700-000000000000}">
      <formula1>#REF!</formula1>
    </dataValidation>
  </dataValidations>
  <pageMargins left="0" right="0" top="0" bottom="0" header="0" footer="0"/>
  <tableParts count="2">
    <tablePart r:id="rId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F6838-7FB1-4D41-A2F7-CD77AC2D27EF}">
  <dimension ref="A1:AS196"/>
  <sheetViews>
    <sheetView topLeftCell="I1" workbookViewId="0">
      <selection activeCell="G1" sqref="G1"/>
    </sheetView>
  </sheetViews>
  <sheetFormatPr baseColWidth="10" defaultColWidth="26.85546875" defaultRowHeight="15.75" customHeight="1"/>
  <cols>
    <col min="1" max="1" width="14.28515625" customWidth="1"/>
    <col min="2" max="2" width="26.85546875" bestFit="1" customWidth="1"/>
    <col min="3" max="3" width="10" customWidth="1"/>
    <col min="6" max="6" width="26.85546875" bestFit="1" customWidth="1"/>
    <col min="7" max="7" width="30.42578125" customWidth="1"/>
    <col min="8" max="11" width="9.7109375" customWidth="1"/>
    <col min="12" max="12" width="21.140625" customWidth="1"/>
    <col min="13" max="13" width="17.42578125" customWidth="1"/>
    <col min="14" max="32" width="26.85546875" customWidth="1"/>
    <col min="33" max="33" width="17.85546875" customWidth="1"/>
    <col min="34" max="34" width="26.85546875" customWidth="1"/>
    <col min="35" max="35" width="21.85546875" customWidth="1"/>
  </cols>
  <sheetData>
    <row r="1" spans="1:36" ht="30" customHeight="1">
      <c r="A1" s="241" t="s">
        <v>924</v>
      </c>
      <c r="B1" s="241" t="s">
        <v>923</v>
      </c>
      <c r="C1" s="242" t="s">
        <v>363</v>
      </c>
      <c r="D1" s="242" t="s">
        <v>921</v>
      </c>
      <c r="E1" s="242" t="s">
        <v>922</v>
      </c>
      <c r="F1" s="242" t="s">
        <v>364</v>
      </c>
      <c r="G1" s="242" t="s">
        <v>367</v>
      </c>
      <c r="H1" s="260" t="s">
        <v>368</v>
      </c>
      <c r="I1" s="242" t="s">
        <v>369</v>
      </c>
      <c r="J1" s="241" t="s">
        <v>371</v>
      </c>
      <c r="K1" s="272" t="s">
        <v>938</v>
      </c>
      <c r="L1" s="243" t="s">
        <v>372</v>
      </c>
      <c r="M1" s="241" t="s">
        <v>64</v>
      </c>
      <c r="N1" s="261" t="s">
        <v>925</v>
      </c>
      <c r="O1" s="241" t="s">
        <v>926</v>
      </c>
      <c r="P1" s="243" t="s">
        <v>927</v>
      </c>
      <c r="Q1" s="262" t="s">
        <v>928</v>
      </c>
      <c r="R1" s="244" t="s">
        <v>930</v>
      </c>
      <c r="S1" s="263" t="s">
        <v>931</v>
      </c>
      <c r="T1" s="263" t="s">
        <v>357</v>
      </c>
      <c r="U1" s="243" t="s">
        <v>981</v>
      </c>
      <c r="V1" s="243" t="s">
        <v>932</v>
      </c>
      <c r="W1" s="262" t="s">
        <v>933</v>
      </c>
      <c r="X1" s="243" t="s">
        <v>934</v>
      </c>
      <c r="Y1" s="262" t="s">
        <v>935</v>
      </c>
      <c r="Z1" s="262" t="s">
        <v>936</v>
      </c>
      <c r="AA1" s="243" t="s">
        <v>79</v>
      </c>
      <c r="AB1" s="243" t="s">
        <v>80</v>
      </c>
      <c r="AC1" s="243" t="s">
        <v>81</v>
      </c>
      <c r="AD1" s="262" t="s">
        <v>937</v>
      </c>
      <c r="AE1" s="241" t="s">
        <v>1855</v>
      </c>
      <c r="AF1" s="241" t="s">
        <v>939</v>
      </c>
      <c r="AG1" s="272" t="s">
        <v>940</v>
      </c>
      <c r="AH1" s="241" t="s">
        <v>1856</v>
      </c>
      <c r="AI1" s="241" t="s">
        <v>1857</v>
      </c>
      <c r="AJ1" s="241" t="s">
        <v>355</v>
      </c>
    </row>
    <row r="2" spans="1:36" ht="15.75" customHeight="1">
      <c r="A2" s="245">
        <v>0</v>
      </c>
      <c r="B2" s="245" t="s">
        <v>227</v>
      </c>
      <c r="C2" s="246" t="s">
        <v>122</v>
      </c>
      <c r="D2" s="246" t="s">
        <v>159</v>
      </c>
      <c r="E2" s="246" t="s">
        <v>333</v>
      </c>
      <c r="F2" s="246" t="s">
        <v>166</v>
      </c>
      <c r="G2" s="246" t="s">
        <v>840</v>
      </c>
      <c r="H2" s="247">
        <v>16.75</v>
      </c>
      <c r="I2" s="246">
        <v>1139</v>
      </c>
      <c r="J2" s="210">
        <v>41270</v>
      </c>
      <c r="K2" s="247">
        <v>11.789041095890411</v>
      </c>
      <c r="L2" s="248">
        <v>45174</v>
      </c>
      <c r="M2" s="248">
        <v>45174</v>
      </c>
      <c r="N2" s="248">
        <v>44783</v>
      </c>
      <c r="O2" s="248" t="s">
        <v>303</v>
      </c>
      <c r="P2" s="248" t="s">
        <v>303</v>
      </c>
      <c r="Q2" s="245"/>
      <c r="R2" s="249"/>
      <c r="S2" s="245"/>
      <c r="T2" s="245" t="s">
        <v>304</v>
      </c>
      <c r="U2" s="248">
        <v>44847</v>
      </c>
      <c r="V2" s="248">
        <v>0</v>
      </c>
      <c r="W2" s="245" t="s">
        <v>315</v>
      </c>
      <c r="X2" s="248">
        <v>0</v>
      </c>
      <c r="Y2" s="245" t="s">
        <v>211</v>
      </c>
      <c r="Z2" s="245" t="s">
        <v>321</v>
      </c>
      <c r="AA2" s="248"/>
      <c r="AB2" s="248"/>
      <c r="AC2" s="248">
        <v>0</v>
      </c>
      <c r="AD2" s="245" t="s">
        <v>987</v>
      </c>
      <c r="AE2" s="245" t="s">
        <v>1858</v>
      </c>
      <c r="AF2" s="245" t="s">
        <v>235</v>
      </c>
      <c r="AG2" s="245">
        <v>0</v>
      </c>
      <c r="AH2" s="245" t="s">
        <v>286</v>
      </c>
      <c r="AI2" s="245" t="s">
        <v>286</v>
      </c>
      <c r="AJ2" s="245" t="s">
        <v>359</v>
      </c>
    </row>
    <row r="3" spans="1:36" ht="15.75" customHeight="1">
      <c r="A3" s="245">
        <v>0</v>
      </c>
      <c r="B3" s="245" t="s">
        <v>234</v>
      </c>
      <c r="C3" s="246" t="s">
        <v>122</v>
      </c>
      <c r="D3" s="246" t="s">
        <v>334</v>
      </c>
      <c r="E3" s="246" t="s">
        <v>341</v>
      </c>
      <c r="F3" s="246" t="s">
        <v>350</v>
      </c>
      <c r="G3" s="273" t="s">
        <v>887</v>
      </c>
      <c r="H3" s="247">
        <v>2.96</v>
      </c>
      <c r="I3" s="246">
        <v>241</v>
      </c>
      <c r="J3" s="210">
        <v>41270</v>
      </c>
      <c r="K3" s="247">
        <v>11.789041095890411</v>
      </c>
      <c r="L3" s="248">
        <v>0</v>
      </c>
      <c r="M3" s="248">
        <v>0</v>
      </c>
      <c r="N3" s="248">
        <v>43315</v>
      </c>
      <c r="O3" s="248" t="s">
        <v>303</v>
      </c>
      <c r="P3" s="248"/>
      <c r="Q3" s="245"/>
      <c r="R3" s="249"/>
      <c r="S3" s="245"/>
      <c r="T3" s="245" t="s">
        <v>304</v>
      </c>
      <c r="U3" s="248">
        <v>43215</v>
      </c>
      <c r="V3" s="248">
        <v>0</v>
      </c>
      <c r="W3" s="245" t="s">
        <v>311</v>
      </c>
      <c r="X3" s="248">
        <v>43251</v>
      </c>
      <c r="Y3" s="245" t="s">
        <v>189</v>
      </c>
      <c r="Z3" s="245" t="s">
        <v>204</v>
      </c>
      <c r="AA3" s="248"/>
      <c r="AB3" s="248"/>
      <c r="AC3" s="248">
        <v>43755</v>
      </c>
      <c r="AD3" s="245" t="s">
        <v>1859</v>
      </c>
      <c r="AE3" s="245">
        <v>0</v>
      </c>
      <c r="AF3" s="245" t="s">
        <v>207</v>
      </c>
      <c r="AG3" s="245">
        <v>0</v>
      </c>
      <c r="AH3" s="245">
        <v>0</v>
      </c>
      <c r="AI3" s="245" t="s">
        <v>299</v>
      </c>
      <c r="AJ3" s="245" t="s">
        <v>359</v>
      </c>
    </row>
    <row r="4" spans="1:36" ht="15.75" customHeight="1">
      <c r="A4" s="245" t="s">
        <v>199</v>
      </c>
      <c r="B4" s="245" t="s">
        <v>234</v>
      </c>
      <c r="C4" s="246" t="s">
        <v>122</v>
      </c>
      <c r="D4" s="246" t="s">
        <v>334</v>
      </c>
      <c r="E4" s="246" t="s">
        <v>341</v>
      </c>
      <c r="F4" s="246" t="s">
        <v>350</v>
      </c>
      <c r="G4" s="273" t="s">
        <v>865</v>
      </c>
      <c r="H4" s="247">
        <v>3.4</v>
      </c>
      <c r="I4" s="246">
        <v>237</v>
      </c>
      <c r="J4" s="210">
        <v>41989</v>
      </c>
      <c r="K4" s="247">
        <v>9.8191780821917813</v>
      </c>
      <c r="L4" s="248">
        <v>0</v>
      </c>
      <c r="M4" s="248">
        <v>0</v>
      </c>
      <c r="N4" s="248">
        <v>43906</v>
      </c>
      <c r="O4" s="248" t="s">
        <v>303</v>
      </c>
      <c r="P4" s="248"/>
      <c r="Q4" s="245"/>
      <c r="R4" s="249"/>
      <c r="S4" s="245"/>
      <c r="T4" s="245" t="s">
        <v>304</v>
      </c>
      <c r="U4" s="248">
        <v>44131</v>
      </c>
      <c r="V4" s="248">
        <v>0</v>
      </c>
      <c r="W4" s="245" t="s">
        <v>311</v>
      </c>
      <c r="X4" s="248">
        <v>44917</v>
      </c>
      <c r="Y4" s="245" t="s">
        <v>189</v>
      </c>
      <c r="Z4" s="245" t="s">
        <v>204</v>
      </c>
      <c r="AA4" s="248"/>
      <c r="AB4" s="248"/>
      <c r="AC4" s="248">
        <v>0</v>
      </c>
      <c r="AD4" s="245" t="s">
        <v>1860</v>
      </c>
      <c r="AE4" s="245" t="s">
        <v>1861</v>
      </c>
      <c r="AF4" s="245" t="s">
        <v>221</v>
      </c>
      <c r="AG4" s="245" t="s">
        <v>1862</v>
      </c>
      <c r="AH4" s="245">
        <v>0</v>
      </c>
      <c r="AI4" s="245" t="s">
        <v>299</v>
      </c>
      <c r="AJ4" s="245" t="s">
        <v>359</v>
      </c>
    </row>
    <row r="5" spans="1:36" ht="15.75" customHeight="1">
      <c r="A5" s="245" t="s">
        <v>199</v>
      </c>
      <c r="B5" s="245" t="s">
        <v>234</v>
      </c>
      <c r="C5" s="246" t="s">
        <v>122</v>
      </c>
      <c r="D5" s="246" t="s">
        <v>334</v>
      </c>
      <c r="E5" s="246" t="s">
        <v>341</v>
      </c>
      <c r="F5" s="246" t="s">
        <v>350</v>
      </c>
      <c r="G5" s="273" t="s">
        <v>867</v>
      </c>
      <c r="H5" s="247">
        <v>9.8699999999999992</v>
      </c>
      <c r="I5" s="246">
        <v>348</v>
      </c>
      <c r="J5" s="210">
        <v>41989</v>
      </c>
      <c r="K5" s="247">
        <v>9.8191780821917813</v>
      </c>
      <c r="L5" s="248">
        <v>0</v>
      </c>
      <c r="M5" s="248">
        <v>0</v>
      </c>
      <c r="N5" s="248">
        <v>42202</v>
      </c>
      <c r="O5" s="248" t="s">
        <v>303</v>
      </c>
      <c r="P5" s="248"/>
      <c r="Q5" s="245"/>
      <c r="R5" s="249"/>
      <c r="S5" s="245"/>
      <c r="T5" s="245" t="s">
        <v>304</v>
      </c>
      <c r="U5" s="248">
        <v>43334</v>
      </c>
      <c r="V5" s="248">
        <v>0</v>
      </c>
      <c r="W5" s="245" t="s">
        <v>311</v>
      </c>
      <c r="X5" s="248">
        <v>42654</v>
      </c>
      <c r="Y5" s="245" t="s">
        <v>189</v>
      </c>
      <c r="Z5" s="245" t="s">
        <v>204</v>
      </c>
      <c r="AA5" s="248"/>
      <c r="AB5" s="248"/>
      <c r="AC5" s="248">
        <v>43524</v>
      </c>
      <c r="AD5" s="245" t="s">
        <v>1860</v>
      </c>
      <c r="AE5" s="245">
        <v>0</v>
      </c>
      <c r="AF5" s="245" t="s">
        <v>200</v>
      </c>
      <c r="AG5" s="245" t="s">
        <v>1863</v>
      </c>
      <c r="AH5" s="245">
        <v>0</v>
      </c>
      <c r="AI5" s="245" t="s">
        <v>299</v>
      </c>
      <c r="AJ5" s="245" t="s">
        <v>359</v>
      </c>
    </row>
    <row r="6" spans="1:36" ht="15.75" customHeight="1">
      <c r="A6" s="245" t="s">
        <v>199</v>
      </c>
      <c r="B6" s="245" t="s">
        <v>234</v>
      </c>
      <c r="C6" s="246" t="s">
        <v>122</v>
      </c>
      <c r="D6" s="246" t="s">
        <v>334</v>
      </c>
      <c r="E6" s="246" t="s">
        <v>341</v>
      </c>
      <c r="F6" s="246" t="s">
        <v>350</v>
      </c>
      <c r="G6" s="273" t="s">
        <v>869</v>
      </c>
      <c r="H6" s="247">
        <v>18.600000000000001</v>
      </c>
      <c r="I6" s="246">
        <v>845</v>
      </c>
      <c r="J6" s="210">
        <v>41989</v>
      </c>
      <c r="K6" s="247">
        <v>9.8191780821917813</v>
      </c>
      <c r="L6" s="248">
        <v>0</v>
      </c>
      <c r="M6" s="248">
        <v>0</v>
      </c>
      <c r="N6" s="248">
        <v>43081</v>
      </c>
      <c r="O6" s="248" t="s">
        <v>303</v>
      </c>
      <c r="P6" s="248"/>
      <c r="Q6" s="245"/>
      <c r="R6" s="249"/>
      <c r="S6" s="245"/>
      <c r="T6" s="245" t="s">
        <v>304</v>
      </c>
      <c r="U6" s="248">
        <v>43173</v>
      </c>
      <c r="V6" s="248">
        <v>0</v>
      </c>
      <c r="W6" s="245" t="s">
        <v>311</v>
      </c>
      <c r="X6" s="248">
        <v>43251</v>
      </c>
      <c r="Y6" s="245" t="s">
        <v>189</v>
      </c>
      <c r="Z6" s="245" t="s">
        <v>204</v>
      </c>
      <c r="AA6" s="248"/>
      <c r="AB6" s="248"/>
      <c r="AC6" s="248">
        <v>43426</v>
      </c>
      <c r="AD6" s="245" t="s">
        <v>1860</v>
      </c>
      <c r="AE6" s="245">
        <v>0</v>
      </c>
      <c r="AF6" s="245" t="s">
        <v>200</v>
      </c>
      <c r="AG6" s="245" t="s">
        <v>1864</v>
      </c>
      <c r="AH6" s="245">
        <v>0</v>
      </c>
      <c r="AI6" s="245" t="s">
        <v>299</v>
      </c>
      <c r="AJ6" s="245" t="s">
        <v>359</v>
      </c>
    </row>
    <row r="7" spans="1:36" ht="15.75" customHeight="1">
      <c r="A7" s="245">
        <v>0</v>
      </c>
      <c r="B7" s="245" t="s">
        <v>698</v>
      </c>
      <c r="C7" s="246" t="s">
        <v>140</v>
      </c>
      <c r="D7" s="246" t="s">
        <v>331</v>
      </c>
      <c r="E7" s="246" t="s">
        <v>332</v>
      </c>
      <c r="F7" s="246" t="s">
        <v>147</v>
      </c>
      <c r="G7" s="274" t="s">
        <v>703</v>
      </c>
      <c r="H7" s="247">
        <v>9.23</v>
      </c>
      <c r="I7" s="246">
        <v>490</v>
      </c>
      <c r="J7" s="210">
        <v>42003</v>
      </c>
      <c r="K7" s="247">
        <v>9.7808219178082183</v>
      </c>
      <c r="L7" s="248">
        <v>45151</v>
      </c>
      <c r="M7" s="248">
        <v>45151</v>
      </c>
      <c r="N7" s="248">
        <v>0</v>
      </c>
      <c r="O7" s="248" t="s">
        <v>314</v>
      </c>
      <c r="P7" s="248" t="s">
        <v>314</v>
      </c>
      <c r="Q7" s="245"/>
      <c r="R7" s="249"/>
      <c r="S7" s="245"/>
      <c r="T7" s="245" t="s">
        <v>310</v>
      </c>
      <c r="U7" s="248">
        <v>0</v>
      </c>
      <c r="V7" s="248">
        <v>0</v>
      </c>
      <c r="W7" s="245" t="s">
        <v>315</v>
      </c>
      <c r="X7" s="248">
        <v>0</v>
      </c>
      <c r="Y7" s="245" t="s">
        <v>211</v>
      </c>
      <c r="Z7" s="245" t="s">
        <v>321</v>
      </c>
      <c r="AA7" s="248"/>
      <c r="AB7" s="248"/>
      <c r="AC7" s="248">
        <v>0</v>
      </c>
      <c r="AD7" s="245" t="s">
        <v>987</v>
      </c>
      <c r="AE7" s="245">
        <v>0</v>
      </c>
      <c r="AF7" s="245" t="s">
        <v>239</v>
      </c>
      <c r="AG7" s="245" t="s">
        <v>945</v>
      </c>
      <c r="AH7" s="245">
        <v>0</v>
      </c>
      <c r="AI7" s="245" t="s">
        <v>278</v>
      </c>
      <c r="AJ7" s="245" t="s">
        <v>359</v>
      </c>
    </row>
    <row r="8" spans="1:36" ht="15.75" customHeight="1">
      <c r="A8" s="245">
        <v>0</v>
      </c>
      <c r="B8" s="245" t="s">
        <v>223</v>
      </c>
      <c r="C8" s="246" t="s">
        <v>140</v>
      </c>
      <c r="D8" s="246" t="s">
        <v>331</v>
      </c>
      <c r="E8" s="246" t="s">
        <v>332</v>
      </c>
      <c r="F8" s="246" t="s">
        <v>147</v>
      </c>
      <c r="G8" s="274" t="s">
        <v>755</v>
      </c>
      <c r="H8" s="247">
        <v>11.34</v>
      </c>
      <c r="I8" s="246">
        <v>523</v>
      </c>
      <c r="J8" s="210">
        <v>42003</v>
      </c>
      <c r="K8" s="247">
        <v>9.7808219178082183</v>
      </c>
      <c r="L8" s="248">
        <v>45282</v>
      </c>
      <c r="M8" s="248">
        <v>45282</v>
      </c>
      <c r="N8" s="248">
        <v>44544</v>
      </c>
      <c r="O8" s="248" t="s">
        <v>303</v>
      </c>
      <c r="P8" s="248" t="s">
        <v>303</v>
      </c>
      <c r="Q8" s="245"/>
      <c r="R8" s="249"/>
      <c r="S8" s="245"/>
      <c r="T8" s="245" t="s">
        <v>304</v>
      </c>
      <c r="U8" s="248">
        <v>44812</v>
      </c>
      <c r="V8" s="248">
        <v>44973</v>
      </c>
      <c r="W8" s="245" t="s">
        <v>305</v>
      </c>
      <c r="X8" s="248">
        <v>0</v>
      </c>
      <c r="Y8" s="245" t="s">
        <v>211</v>
      </c>
      <c r="Z8" s="245" t="s">
        <v>321</v>
      </c>
      <c r="AA8" s="248"/>
      <c r="AB8" s="248"/>
      <c r="AC8" s="248">
        <v>0</v>
      </c>
      <c r="AD8" s="245" t="s">
        <v>987</v>
      </c>
      <c r="AE8" s="245">
        <v>0</v>
      </c>
      <c r="AF8" s="245" t="s">
        <v>239</v>
      </c>
      <c r="AG8" s="245" t="s">
        <v>945</v>
      </c>
      <c r="AH8" s="245" t="s">
        <v>278</v>
      </c>
      <c r="AI8" s="245" t="s">
        <v>297</v>
      </c>
      <c r="AJ8" s="245" t="s">
        <v>359</v>
      </c>
    </row>
    <row r="9" spans="1:36" ht="15.75" customHeight="1">
      <c r="A9" s="245">
        <v>0</v>
      </c>
      <c r="B9" s="245" t="s">
        <v>227</v>
      </c>
      <c r="C9" s="246" t="s">
        <v>122</v>
      </c>
      <c r="D9" s="246" t="s">
        <v>334</v>
      </c>
      <c r="E9" s="246" t="s">
        <v>341</v>
      </c>
      <c r="F9" s="246" t="s">
        <v>350</v>
      </c>
      <c r="G9" s="273" t="s">
        <v>863</v>
      </c>
      <c r="H9" s="247">
        <v>2.15</v>
      </c>
      <c r="I9" s="246">
        <v>132</v>
      </c>
      <c r="J9" s="210">
        <v>42003</v>
      </c>
      <c r="K9" s="247">
        <v>9.7808219178082183</v>
      </c>
      <c r="L9" s="248">
        <v>0</v>
      </c>
      <c r="M9" s="248">
        <v>0</v>
      </c>
      <c r="N9" s="248">
        <v>42830</v>
      </c>
      <c r="O9" s="248" t="s">
        <v>303</v>
      </c>
      <c r="P9" s="248"/>
      <c r="Q9" s="245"/>
      <c r="R9" s="249"/>
      <c r="S9" s="245"/>
      <c r="T9" s="245" t="s">
        <v>304</v>
      </c>
      <c r="U9" s="248">
        <v>42982</v>
      </c>
      <c r="V9" s="248">
        <v>45569</v>
      </c>
      <c r="W9" s="245" t="s">
        <v>305</v>
      </c>
      <c r="X9" s="248">
        <v>43178</v>
      </c>
      <c r="Y9" s="245" t="s">
        <v>189</v>
      </c>
      <c r="Z9" s="245" t="s">
        <v>204</v>
      </c>
      <c r="AA9" s="248"/>
      <c r="AB9" s="248"/>
      <c r="AC9" s="248">
        <v>43529</v>
      </c>
      <c r="AD9" s="245" t="s">
        <v>1859</v>
      </c>
      <c r="AE9" s="245">
        <v>0</v>
      </c>
      <c r="AF9" s="245" t="s">
        <v>200</v>
      </c>
      <c r="AG9" s="245" t="s">
        <v>1865</v>
      </c>
      <c r="AH9" s="245" t="s">
        <v>299</v>
      </c>
      <c r="AI9" s="245" t="s">
        <v>299</v>
      </c>
      <c r="AJ9" s="245" t="s">
        <v>359</v>
      </c>
    </row>
    <row r="10" spans="1:36" ht="15.75" customHeight="1">
      <c r="A10" s="245">
        <v>0</v>
      </c>
      <c r="B10" s="245" t="s">
        <v>227</v>
      </c>
      <c r="C10" s="246" t="s">
        <v>122</v>
      </c>
      <c r="D10" s="246" t="s">
        <v>334</v>
      </c>
      <c r="E10" s="246" t="s">
        <v>341</v>
      </c>
      <c r="F10" s="246" t="s">
        <v>350</v>
      </c>
      <c r="G10" s="273" t="s">
        <v>883</v>
      </c>
      <c r="H10" s="247">
        <v>1</v>
      </c>
      <c r="I10" s="246">
        <v>71</v>
      </c>
      <c r="J10" s="210">
        <v>42251</v>
      </c>
      <c r="K10" s="247">
        <v>9.1013698630136979</v>
      </c>
      <c r="L10" s="248">
        <v>0</v>
      </c>
      <c r="M10" s="248">
        <v>0</v>
      </c>
      <c r="N10" s="248">
        <v>42262</v>
      </c>
      <c r="O10" s="248" t="s">
        <v>303</v>
      </c>
      <c r="P10" s="248"/>
      <c r="Q10" s="245"/>
      <c r="R10" s="249"/>
      <c r="S10" s="245"/>
      <c r="T10" s="245" t="s">
        <v>310</v>
      </c>
      <c r="U10" s="248">
        <v>45568</v>
      </c>
      <c r="V10" s="248">
        <v>45516</v>
      </c>
      <c r="W10" s="245" t="s">
        <v>311</v>
      </c>
      <c r="X10" s="248">
        <v>43168</v>
      </c>
      <c r="Y10" s="245" t="s">
        <v>189</v>
      </c>
      <c r="Z10" s="245" t="s">
        <v>204</v>
      </c>
      <c r="AA10" s="248"/>
      <c r="AB10" s="248"/>
      <c r="AC10" s="248">
        <v>43427</v>
      </c>
      <c r="AD10" s="245" t="s">
        <v>1866</v>
      </c>
      <c r="AE10" s="245">
        <v>0</v>
      </c>
      <c r="AF10" s="245" t="s">
        <v>207</v>
      </c>
      <c r="AG10" s="245" t="s">
        <v>1867</v>
      </c>
      <c r="AH10" s="245">
        <v>0</v>
      </c>
      <c r="AI10" s="245" t="s">
        <v>299</v>
      </c>
      <c r="AJ10" s="245" t="s">
        <v>359</v>
      </c>
    </row>
    <row r="11" spans="1:36" ht="15.75" customHeight="1">
      <c r="A11" s="245">
        <v>0</v>
      </c>
      <c r="B11" s="245" t="s">
        <v>234</v>
      </c>
      <c r="C11" s="246" t="s">
        <v>122</v>
      </c>
      <c r="D11" s="246" t="s">
        <v>334</v>
      </c>
      <c r="E11" s="246" t="s">
        <v>341</v>
      </c>
      <c r="F11" s="246" t="s">
        <v>350</v>
      </c>
      <c r="G11" s="273" t="s">
        <v>889</v>
      </c>
      <c r="H11" s="247">
        <v>5.13</v>
      </c>
      <c r="I11" s="246">
        <v>312</v>
      </c>
      <c r="J11" s="210">
        <v>42285</v>
      </c>
      <c r="K11" s="247">
        <v>9.0082191780821912</v>
      </c>
      <c r="L11" s="248">
        <v>0</v>
      </c>
      <c r="M11" s="248">
        <v>0</v>
      </c>
      <c r="N11" s="248">
        <v>42300</v>
      </c>
      <c r="O11" s="248" t="s">
        <v>303</v>
      </c>
      <c r="P11" s="248"/>
      <c r="Q11" s="245"/>
      <c r="R11" s="249"/>
      <c r="S11" s="245"/>
      <c r="T11" s="245" t="s">
        <v>304</v>
      </c>
      <c r="U11" s="248">
        <v>43339</v>
      </c>
      <c r="V11" s="248">
        <v>0</v>
      </c>
      <c r="W11" s="245" t="s">
        <v>311</v>
      </c>
      <c r="X11" s="248">
        <v>44063</v>
      </c>
      <c r="Y11" s="245" t="s">
        <v>189</v>
      </c>
      <c r="Z11" s="245" t="s">
        <v>204</v>
      </c>
      <c r="AA11" s="248"/>
      <c r="AB11" s="248"/>
      <c r="AC11" s="248">
        <v>43425</v>
      </c>
      <c r="AD11" s="245" t="s">
        <v>1866</v>
      </c>
      <c r="AE11" s="245">
        <v>0</v>
      </c>
      <c r="AF11" s="245" t="s">
        <v>207</v>
      </c>
      <c r="AG11" s="245" t="s">
        <v>1868</v>
      </c>
      <c r="AH11" s="245">
        <v>0</v>
      </c>
      <c r="AI11" s="245" t="s">
        <v>299</v>
      </c>
      <c r="AJ11" s="245" t="s">
        <v>359</v>
      </c>
    </row>
    <row r="12" spans="1:36" ht="15.75" customHeight="1">
      <c r="A12" s="245">
        <v>0</v>
      </c>
      <c r="B12" s="245" t="s">
        <v>206</v>
      </c>
      <c r="C12" s="246" t="s">
        <v>140</v>
      </c>
      <c r="D12" s="246" t="s">
        <v>331</v>
      </c>
      <c r="E12" s="246" t="s">
        <v>332</v>
      </c>
      <c r="F12" s="246" t="s">
        <v>152</v>
      </c>
      <c r="G12" s="275" t="s">
        <v>674</v>
      </c>
      <c r="H12" s="247">
        <v>8.0070530000000009</v>
      </c>
      <c r="I12" s="246">
        <v>534</v>
      </c>
      <c r="J12" s="210">
        <v>42338</v>
      </c>
      <c r="K12" s="247">
        <v>8.8630136986301373</v>
      </c>
      <c r="L12" s="248">
        <v>0</v>
      </c>
      <c r="M12" s="248">
        <v>0</v>
      </c>
      <c r="N12" s="248">
        <v>0</v>
      </c>
      <c r="O12" s="248" t="s">
        <v>314</v>
      </c>
      <c r="P12" s="257"/>
      <c r="Q12" s="245"/>
      <c r="R12" s="249"/>
      <c r="S12" s="245"/>
      <c r="T12" s="245" t="s">
        <v>316</v>
      </c>
      <c r="U12" s="248">
        <v>0</v>
      </c>
      <c r="V12" s="248">
        <v>0</v>
      </c>
      <c r="W12" s="245" t="s">
        <v>315</v>
      </c>
      <c r="X12" s="248">
        <v>0</v>
      </c>
      <c r="Y12" s="245" t="s">
        <v>211</v>
      </c>
      <c r="Z12" s="245" t="s">
        <v>321</v>
      </c>
      <c r="AA12" s="248"/>
      <c r="AB12" s="248"/>
      <c r="AC12" s="248">
        <v>0</v>
      </c>
      <c r="AD12" s="245" t="s">
        <v>987</v>
      </c>
      <c r="AE12" s="245">
        <v>0</v>
      </c>
      <c r="AF12" s="245" t="s">
        <v>235</v>
      </c>
      <c r="AG12" s="245">
        <v>0</v>
      </c>
      <c r="AH12" s="245">
        <v>0</v>
      </c>
      <c r="AI12" s="245" t="s">
        <v>297</v>
      </c>
      <c r="AJ12" s="245" t="s">
        <v>359</v>
      </c>
    </row>
    <row r="13" spans="1:36" ht="15.75" customHeight="1">
      <c r="A13" s="245" t="s">
        <v>199</v>
      </c>
      <c r="B13" s="245" t="s">
        <v>254</v>
      </c>
      <c r="C13" s="246" t="s">
        <v>122</v>
      </c>
      <c r="D13" s="246" t="s">
        <v>159</v>
      </c>
      <c r="E13" s="246" t="s">
        <v>333</v>
      </c>
      <c r="F13" s="246" t="s">
        <v>347</v>
      </c>
      <c r="G13" s="274" t="s">
        <v>806</v>
      </c>
      <c r="H13" s="247">
        <v>27.56</v>
      </c>
      <c r="I13" s="246">
        <v>1706</v>
      </c>
      <c r="J13" s="210">
        <v>42389</v>
      </c>
      <c r="K13" s="247">
        <v>8.7232876712328764</v>
      </c>
      <c r="L13" s="248">
        <v>0</v>
      </c>
      <c r="M13" s="248">
        <v>0</v>
      </c>
      <c r="N13" s="248">
        <v>43360</v>
      </c>
      <c r="O13" s="248" t="s">
        <v>303</v>
      </c>
      <c r="P13" s="248" t="s">
        <v>303</v>
      </c>
      <c r="Q13" s="245"/>
      <c r="R13" s="249"/>
      <c r="S13" s="245"/>
      <c r="T13" s="245" t="s">
        <v>304</v>
      </c>
      <c r="U13" s="248">
        <v>43342</v>
      </c>
      <c r="V13" s="248">
        <v>44533</v>
      </c>
      <c r="W13" s="245" t="s">
        <v>305</v>
      </c>
      <c r="X13" s="248">
        <v>45461</v>
      </c>
      <c r="Y13" s="245" t="s">
        <v>189</v>
      </c>
      <c r="Z13" s="245" t="s">
        <v>321</v>
      </c>
      <c r="AA13" s="248"/>
      <c r="AB13" s="248"/>
      <c r="AC13" s="248">
        <v>0</v>
      </c>
      <c r="AD13" s="245" t="s">
        <v>987</v>
      </c>
      <c r="AE13" s="245" t="s">
        <v>1869</v>
      </c>
      <c r="AF13" s="245" t="s">
        <v>235</v>
      </c>
      <c r="AG13" s="245" t="s">
        <v>945</v>
      </c>
      <c r="AH13" s="245" t="s">
        <v>295</v>
      </c>
      <c r="AI13" s="245" t="s">
        <v>295</v>
      </c>
      <c r="AJ13" s="245" t="s">
        <v>359</v>
      </c>
    </row>
    <row r="14" spans="1:36" ht="15.75" customHeight="1">
      <c r="A14" s="245">
        <v>0</v>
      </c>
      <c r="B14" s="245" t="s">
        <v>268</v>
      </c>
      <c r="C14" s="246" t="s">
        <v>122</v>
      </c>
      <c r="D14" s="246" t="s">
        <v>334</v>
      </c>
      <c r="E14" s="246" t="s">
        <v>341</v>
      </c>
      <c r="F14" s="246" t="s">
        <v>350</v>
      </c>
      <c r="G14" s="273" t="s">
        <v>879</v>
      </c>
      <c r="H14" s="247">
        <v>11.77</v>
      </c>
      <c r="I14" s="246">
        <v>696</v>
      </c>
      <c r="J14" s="210">
        <v>42621</v>
      </c>
      <c r="K14" s="247">
        <v>8.087671232876712</v>
      </c>
      <c r="L14" s="248">
        <v>0</v>
      </c>
      <c r="M14" s="248">
        <v>0</v>
      </c>
      <c r="N14" s="248">
        <v>43291</v>
      </c>
      <c r="O14" s="248" t="s">
        <v>303</v>
      </c>
      <c r="P14" s="248"/>
      <c r="Q14" s="245"/>
      <c r="R14" s="249"/>
      <c r="S14" s="245"/>
      <c r="T14" s="245" t="s">
        <v>304</v>
      </c>
      <c r="U14" s="248">
        <v>43370</v>
      </c>
      <c r="V14" s="248">
        <v>0</v>
      </c>
      <c r="W14" s="245" t="s">
        <v>311</v>
      </c>
      <c r="X14" s="248">
        <v>43313</v>
      </c>
      <c r="Y14" s="245" t="s">
        <v>189</v>
      </c>
      <c r="Z14" s="245" t="s">
        <v>204</v>
      </c>
      <c r="AA14" s="248"/>
      <c r="AB14" s="248"/>
      <c r="AC14" s="248">
        <v>43424</v>
      </c>
      <c r="AD14" s="245" t="s">
        <v>1866</v>
      </c>
      <c r="AE14" s="245">
        <v>0</v>
      </c>
      <c r="AF14" s="245" t="s">
        <v>207</v>
      </c>
      <c r="AG14" s="245">
        <v>0</v>
      </c>
      <c r="AH14" s="245">
        <v>0</v>
      </c>
      <c r="AI14" s="245" t="s">
        <v>295</v>
      </c>
      <c r="AJ14" s="245" t="s">
        <v>359</v>
      </c>
    </row>
    <row r="15" spans="1:36" ht="15.75" customHeight="1">
      <c r="A15" s="245" t="s">
        <v>192</v>
      </c>
      <c r="B15" s="245" t="s">
        <v>231</v>
      </c>
      <c r="C15" s="246" t="s">
        <v>122</v>
      </c>
      <c r="D15" s="246" t="s">
        <v>336</v>
      </c>
      <c r="E15" s="246" t="s">
        <v>346</v>
      </c>
      <c r="F15" s="246" t="s">
        <v>354</v>
      </c>
      <c r="G15" s="273" t="s">
        <v>530</v>
      </c>
      <c r="H15" s="247">
        <v>7.38</v>
      </c>
      <c r="I15" s="246">
        <v>186</v>
      </c>
      <c r="J15" s="245">
        <v>2016</v>
      </c>
      <c r="K15" s="247">
        <v>8.0849315068493155</v>
      </c>
      <c r="L15" s="248">
        <v>0</v>
      </c>
      <c r="M15" s="248">
        <v>0</v>
      </c>
      <c r="N15" s="248">
        <v>42874</v>
      </c>
      <c r="O15" s="245" t="s">
        <v>247</v>
      </c>
      <c r="P15" s="248">
        <v>42804</v>
      </c>
      <c r="Q15" s="245" t="s">
        <v>272</v>
      </c>
      <c r="R15" s="249">
        <v>42696</v>
      </c>
      <c r="S15" s="245" t="s">
        <v>195</v>
      </c>
      <c r="T15" s="245"/>
      <c r="U15" s="248"/>
      <c r="V15" s="248">
        <v>43788</v>
      </c>
      <c r="W15" s="245" t="s">
        <v>222</v>
      </c>
      <c r="X15" s="248">
        <v>43599</v>
      </c>
      <c r="Y15" s="245" t="s">
        <v>189</v>
      </c>
      <c r="Z15" s="245" t="s">
        <v>204</v>
      </c>
      <c r="AA15" s="248">
        <v>0</v>
      </c>
      <c r="AB15" s="248">
        <v>43634</v>
      </c>
      <c r="AC15" s="248">
        <v>43634</v>
      </c>
      <c r="AD15" s="245" t="s">
        <v>1859</v>
      </c>
      <c r="AE15" s="245" t="s">
        <v>1870</v>
      </c>
      <c r="AF15" s="245" t="s">
        <v>942</v>
      </c>
      <c r="AG15" s="245">
        <v>0</v>
      </c>
      <c r="AH15" s="245" t="s">
        <v>299</v>
      </c>
      <c r="AI15" s="245" t="s">
        <v>299</v>
      </c>
      <c r="AJ15" s="245" t="s">
        <v>358</v>
      </c>
    </row>
    <row r="16" spans="1:36" ht="15.75" customHeight="1">
      <c r="A16" s="245">
        <v>0</v>
      </c>
      <c r="B16" s="245" t="s">
        <v>227</v>
      </c>
      <c r="C16" s="246" t="s">
        <v>122</v>
      </c>
      <c r="D16" s="246" t="s">
        <v>159</v>
      </c>
      <c r="E16" s="246" t="s">
        <v>333</v>
      </c>
      <c r="F16" s="246" t="s">
        <v>166</v>
      </c>
      <c r="G16" s="246" t="s">
        <v>847</v>
      </c>
      <c r="H16" s="247">
        <v>9.3000000000000007</v>
      </c>
      <c r="I16" s="246">
        <v>536</v>
      </c>
      <c r="J16" s="210">
        <v>42648</v>
      </c>
      <c r="K16" s="247">
        <v>8.0136986301369859</v>
      </c>
      <c r="L16" s="248" t="s">
        <v>1006</v>
      </c>
      <c r="M16" s="248" t="s">
        <v>1006</v>
      </c>
      <c r="N16" s="248">
        <v>44686</v>
      </c>
      <c r="O16" s="248" t="s">
        <v>303</v>
      </c>
      <c r="P16" s="248"/>
      <c r="Q16" s="245"/>
      <c r="R16" s="249"/>
      <c r="S16" s="245"/>
      <c r="T16" s="245" t="s">
        <v>304</v>
      </c>
      <c r="U16" s="248">
        <v>44754</v>
      </c>
      <c r="V16" s="248">
        <v>44910</v>
      </c>
      <c r="W16" s="245" t="s">
        <v>315</v>
      </c>
      <c r="X16" s="248">
        <v>0</v>
      </c>
      <c r="Y16" s="245" t="s">
        <v>211</v>
      </c>
      <c r="Z16" s="245" t="s">
        <v>321</v>
      </c>
      <c r="AA16" s="248"/>
      <c r="AB16" s="248"/>
      <c r="AC16" s="248">
        <v>0</v>
      </c>
      <c r="AD16" s="245" t="s">
        <v>987</v>
      </c>
      <c r="AE16" s="245" t="s">
        <v>1861</v>
      </c>
      <c r="AF16" s="245" t="s">
        <v>235</v>
      </c>
      <c r="AG16" s="245">
        <v>0</v>
      </c>
      <c r="AH16" s="245" t="s">
        <v>286</v>
      </c>
      <c r="AI16" s="245" t="s">
        <v>286</v>
      </c>
      <c r="AJ16" s="245" t="s">
        <v>359</v>
      </c>
    </row>
    <row r="17" spans="1:37" ht="15.75" customHeight="1">
      <c r="A17" s="245">
        <v>0</v>
      </c>
      <c r="B17" s="245" t="s">
        <v>254</v>
      </c>
      <c r="C17" s="246" t="s">
        <v>140</v>
      </c>
      <c r="D17" s="246" t="s">
        <v>331</v>
      </c>
      <c r="E17" s="246" t="s">
        <v>332</v>
      </c>
      <c r="F17" s="246" t="s">
        <v>147</v>
      </c>
      <c r="G17" s="276" t="s">
        <v>758</v>
      </c>
      <c r="H17" s="247">
        <v>4.42</v>
      </c>
      <c r="I17" s="246">
        <v>268</v>
      </c>
      <c r="J17" s="210">
        <v>42684</v>
      </c>
      <c r="K17" s="247">
        <v>7.9150684931506845</v>
      </c>
      <c r="L17" s="248">
        <v>45131</v>
      </c>
      <c r="M17" s="248">
        <v>45131</v>
      </c>
      <c r="N17" s="248">
        <v>45261</v>
      </c>
      <c r="O17" s="248" t="s">
        <v>303</v>
      </c>
      <c r="P17" s="248" t="s">
        <v>303</v>
      </c>
      <c r="Q17" s="245"/>
      <c r="R17" s="249"/>
      <c r="S17" s="245"/>
      <c r="T17" s="245" t="s">
        <v>304</v>
      </c>
      <c r="U17" s="248">
        <v>43879</v>
      </c>
      <c r="V17" s="248">
        <v>43957</v>
      </c>
      <c r="W17" s="245" t="s">
        <v>305</v>
      </c>
      <c r="X17" s="248">
        <v>0</v>
      </c>
      <c r="Y17" s="245" t="s">
        <v>211</v>
      </c>
      <c r="Z17" s="245" t="s">
        <v>321</v>
      </c>
      <c r="AA17" s="248"/>
      <c r="AB17" s="248"/>
      <c r="AC17" s="248">
        <v>0</v>
      </c>
      <c r="AD17" s="245" t="s">
        <v>987</v>
      </c>
      <c r="AE17" s="245">
        <v>0</v>
      </c>
      <c r="AF17" s="245" t="s">
        <v>134</v>
      </c>
      <c r="AG17" s="245" t="s">
        <v>945</v>
      </c>
      <c r="AH17" s="245" t="s">
        <v>278</v>
      </c>
      <c r="AI17" s="245" t="s">
        <v>297</v>
      </c>
      <c r="AJ17" s="245" t="s">
        <v>359</v>
      </c>
    </row>
    <row r="18" spans="1:37" ht="15.75" customHeight="1">
      <c r="A18" s="245">
        <v>0</v>
      </c>
      <c r="B18" s="245" t="s">
        <v>234</v>
      </c>
      <c r="C18" s="246" t="s">
        <v>140</v>
      </c>
      <c r="D18" s="246" t="s">
        <v>331</v>
      </c>
      <c r="E18" s="246" t="s">
        <v>332</v>
      </c>
      <c r="F18" s="246" t="s">
        <v>147</v>
      </c>
      <c r="G18" s="276" t="s">
        <v>734</v>
      </c>
      <c r="H18" s="247">
        <v>2.16</v>
      </c>
      <c r="I18" s="246">
        <v>141</v>
      </c>
      <c r="J18" s="210">
        <v>42719</v>
      </c>
      <c r="K18" s="247">
        <v>7.8191780821917805</v>
      </c>
      <c r="L18" s="248">
        <v>45156</v>
      </c>
      <c r="M18" s="248">
        <v>45156</v>
      </c>
      <c r="N18" s="248">
        <v>43517</v>
      </c>
      <c r="O18" s="248" t="s">
        <v>303</v>
      </c>
      <c r="P18" s="248" t="s">
        <v>303</v>
      </c>
      <c r="Q18" s="245"/>
      <c r="R18" s="249"/>
      <c r="S18" s="245"/>
      <c r="T18" s="245" t="s">
        <v>304</v>
      </c>
      <c r="U18" s="248">
        <v>44861</v>
      </c>
      <c r="V18" s="248">
        <v>44123</v>
      </c>
      <c r="W18" s="245" t="s">
        <v>305</v>
      </c>
      <c r="X18" s="248">
        <v>0</v>
      </c>
      <c r="Y18" s="245" t="s">
        <v>211</v>
      </c>
      <c r="Z18" s="245" t="s">
        <v>321</v>
      </c>
      <c r="AA18" s="248"/>
      <c r="AB18" s="248"/>
      <c r="AC18" s="248">
        <v>0</v>
      </c>
      <c r="AD18" s="245" t="s">
        <v>987</v>
      </c>
      <c r="AE18" s="245">
        <v>0</v>
      </c>
      <c r="AF18" s="245" t="s">
        <v>239</v>
      </c>
      <c r="AG18" s="245" t="s">
        <v>945</v>
      </c>
      <c r="AH18" s="245">
        <v>0</v>
      </c>
      <c r="AI18" s="245" t="s">
        <v>297</v>
      </c>
      <c r="AJ18" s="245" t="s">
        <v>359</v>
      </c>
    </row>
    <row r="19" spans="1:37" ht="15.75" customHeight="1">
      <c r="A19" s="245" t="s">
        <v>192</v>
      </c>
      <c r="B19" s="245" t="s">
        <v>254</v>
      </c>
      <c r="C19" s="246" t="s">
        <v>122</v>
      </c>
      <c r="D19" s="246" t="s">
        <v>159</v>
      </c>
      <c r="E19" s="246" t="s">
        <v>333</v>
      </c>
      <c r="F19" s="246" t="s">
        <v>162</v>
      </c>
      <c r="G19" s="258" t="s">
        <v>826</v>
      </c>
      <c r="H19" s="247">
        <v>2.54</v>
      </c>
      <c r="I19" s="246">
        <v>175</v>
      </c>
      <c r="J19" s="210">
        <v>42733</v>
      </c>
      <c r="K19" s="247">
        <v>7.7808219178082192</v>
      </c>
      <c r="L19" s="248">
        <v>0</v>
      </c>
      <c r="M19" s="248">
        <v>0</v>
      </c>
      <c r="N19" s="248">
        <v>42758</v>
      </c>
      <c r="O19" s="248" t="s">
        <v>303</v>
      </c>
      <c r="P19" s="248" t="s">
        <v>303</v>
      </c>
      <c r="Q19" s="245"/>
      <c r="R19" s="249"/>
      <c r="S19" s="245"/>
      <c r="T19" s="245" t="s">
        <v>304</v>
      </c>
      <c r="U19" s="248">
        <v>43002</v>
      </c>
      <c r="V19" s="248">
        <v>45162</v>
      </c>
      <c r="W19" s="245" t="s">
        <v>305</v>
      </c>
      <c r="X19" s="248">
        <v>45279</v>
      </c>
      <c r="Y19" s="245" t="s">
        <v>189</v>
      </c>
      <c r="Z19" s="245" t="s">
        <v>321</v>
      </c>
      <c r="AA19" s="248"/>
      <c r="AB19" s="248"/>
      <c r="AC19" s="248">
        <v>0</v>
      </c>
      <c r="AD19" s="245" t="s">
        <v>987</v>
      </c>
      <c r="AE19" s="245" t="s">
        <v>1861</v>
      </c>
      <c r="AF19" s="245" t="s">
        <v>221</v>
      </c>
      <c r="AG19" s="245">
        <v>0</v>
      </c>
      <c r="AH19" s="245" t="s">
        <v>295</v>
      </c>
      <c r="AI19" s="245" t="s">
        <v>295</v>
      </c>
      <c r="AJ19" s="245" t="s">
        <v>359</v>
      </c>
    </row>
    <row r="20" spans="1:37" ht="15.75" customHeight="1">
      <c r="A20" s="245">
        <v>0</v>
      </c>
      <c r="B20" s="245" t="s">
        <v>206</v>
      </c>
      <c r="C20" s="246" t="s">
        <v>140</v>
      </c>
      <c r="D20" s="246" t="s">
        <v>331</v>
      </c>
      <c r="E20" s="246" t="s">
        <v>332</v>
      </c>
      <c r="F20" s="246" t="s">
        <v>152</v>
      </c>
      <c r="G20" s="246" t="s">
        <v>670</v>
      </c>
      <c r="H20" s="247">
        <v>5.0999999999999996</v>
      </c>
      <c r="I20" s="246">
        <v>332</v>
      </c>
      <c r="J20" s="210">
        <v>42735</v>
      </c>
      <c r="K20" s="247">
        <v>7.7753424657534245</v>
      </c>
      <c r="L20" s="248">
        <v>43832</v>
      </c>
      <c r="M20" s="248">
        <v>43832</v>
      </c>
      <c r="N20" s="248">
        <v>0</v>
      </c>
      <c r="O20" s="248" t="s">
        <v>314</v>
      </c>
      <c r="P20" s="257"/>
      <c r="Q20" s="245"/>
      <c r="R20" s="249"/>
      <c r="S20" s="245"/>
      <c r="T20" s="245" t="s">
        <v>316</v>
      </c>
      <c r="U20" s="248">
        <v>0</v>
      </c>
      <c r="V20" s="248">
        <v>44052</v>
      </c>
      <c r="W20" s="245" t="s">
        <v>305</v>
      </c>
      <c r="X20" s="248">
        <v>0</v>
      </c>
      <c r="Y20" s="245" t="s">
        <v>211</v>
      </c>
      <c r="Z20" s="245" t="s">
        <v>321</v>
      </c>
      <c r="AA20" s="248"/>
      <c r="AB20" s="248"/>
      <c r="AC20" s="248">
        <v>0</v>
      </c>
      <c r="AD20" s="245" t="s">
        <v>987</v>
      </c>
      <c r="AE20" s="245">
        <v>0</v>
      </c>
      <c r="AF20" s="245" t="s">
        <v>206</v>
      </c>
      <c r="AG20" s="245" t="s">
        <v>955</v>
      </c>
      <c r="AH20" s="245">
        <v>0</v>
      </c>
      <c r="AI20" s="245" t="s">
        <v>278</v>
      </c>
      <c r="AJ20" s="245" t="s">
        <v>359</v>
      </c>
    </row>
    <row r="21" spans="1:37" ht="15.75" customHeight="1">
      <c r="A21" s="245">
        <v>0</v>
      </c>
      <c r="B21" s="245" t="s">
        <v>231</v>
      </c>
      <c r="C21" s="246" t="s">
        <v>122</v>
      </c>
      <c r="D21" s="246" t="s">
        <v>336</v>
      </c>
      <c r="E21" s="246" t="s">
        <v>346</v>
      </c>
      <c r="F21" s="246" t="s">
        <v>354</v>
      </c>
      <c r="G21" s="273" t="s">
        <v>528</v>
      </c>
      <c r="H21" s="247">
        <v>0.23</v>
      </c>
      <c r="I21" s="246">
        <v>22</v>
      </c>
      <c r="J21" s="245">
        <v>2017</v>
      </c>
      <c r="K21" s="247">
        <v>7.1945205479452055</v>
      </c>
      <c r="L21" s="248">
        <v>0</v>
      </c>
      <c r="M21" s="248">
        <v>0</v>
      </c>
      <c r="N21" s="248">
        <v>43186</v>
      </c>
      <c r="O21" s="245" t="s">
        <v>247</v>
      </c>
      <c r="P21" s="248">
        <v>42970</v>
      </c>
      <c r="Q21" s="245" t="s">
        <v>272</v>
      </c>
      <c r="R21" s="249">
        <v>43245</v>
      </c>
      <c r="S21" s="245" t="s">
        <v>195</v>
      </c>
      <c r="T21" s="245"/>
      <c r="U21" s="248"/>
      <c r="V21" s="248">
        <v>45513</v>
      </c>
      <c r="W21" s="245" t="s">
        <v>203</v>
      </c>
      <c r="X21" s="248">
        <v>43590</v>
      </c>
      <c r="Y21" s="245" t="s">
        <v>189</v>
      </c>
      <c r="Z21" s="245" t="s">
        <v>204</v>
      </c>
      <c r="AA21" s="248">
        <v>0</v>
      </c>
      <c r="AB21" s="248">
        <v>43470</v>
      </c>
      <c r="AC21" s="248">
        <v>43600</v>
      </c>
      <c r="AD21" s="245" t="s">
        <v>1859</v>
      </c>
      <c r="AE21" s="245" t="s">
        <v>1871</v>
      </c>
      <c r="AF21" s="245" t="s">
        <v>942</v>
      </c>
      <c r="AG21" s="245">
        <v>0</v>
      </c>
      <c r="AH21" s="245" t="s">
        <v>299</v>
      </c>
      <c r="AI21" s="245" t="s">
        <v>299</v>
      </c>
      <c r="AJ21" s="245" t="s">
        <v>358</v>
      </c>
    </row>
    <row r="22" spans="1:37" s="280" customFormat="1" ht="15.75" customHeight="1">
      <c r="A22" s="245">
        <v>0</v>
      </c>
      <c r="B22" s="277" t="s">
        <v>234</v>
      </c>
      <c r="C22" s="275" t="s">
        <v>140</v>
      </c>
      <c r="D22" s="275" t="s">
        <v>331</v>
      </c>
      <c r="E22" s="275" t="s">
        <v>332</v>
      </c>
      <c r="F22" s="275" t="s">
        <v>147</v>
      </c>
      <c r="G22" s="275" t="s">
        <v>719</v>
      </c>
      <c r="H22" s="278">
        <v>34.983029999999999</v>
      </c>
      <c r="I22" s="275">
        <v>930</v>
      </c>
      <c r="J22" s="279">
        <v>43025</v>
      </c>
      <c r="K22" s="278">
        <v>6.9808219178082194</v>
      </c>
      <c r="L22" s="248">
        <v>45019</v>
      </c>
      <c r="M22" s="248">
        <v>45019</v>
      </c>
      <c r="N22" s="248">
        <v>0</v>
      </c>
      <c r="O22" s="248" t="s">
        <v>309</v>
      </c>
      <c r="P22" s="248" t="s">
        <v>309</v>
      </c>
      <c r="Q22" s="245"/>
      <c r="R22" s="249"/>
      <c r="S22" s="245"/>
      <c r="T22" s="245" t="s">
        <v>316</v>
      </c>
      <c r="U22" s="248">
        <v>0</v>
      </c>
      <c r="V22" s="248">
        <v>0</v>
      </c>
      <c r="W22" s="245" t="s">
        <v>315</v>
      </c>
      <c r="X22" s="248">
        <v>0</v>
      </c>
      <c r="Y22" s="245" t="s">
        <v>211</v>
      </c>
      <c r="Z22" s="245" t="s">
        <v>321</v>
      </c>
      <c r="AA22" s="248"/>
      <c r="AB22" s="248"/>
      <c r="AC22" s="248">
        <v>0</v>
      </c>
      <c r="AD22" s="245" t="s">
        <v>987</v>
      </c>
      <c r="AE22" s="245">
        <v>0</v>
      </c>
      <c r="AF22" s="245" t="s">
        <v>239</v>
      </c>
      <c r="AG22" s="277">
        <v>0</v>
      </c>
      <c r="AH22" s="245">
        <v>0</v>
      </c>
      <c r="AI22" s="277" t="s">
        <v>297</v>
      </c>
      <c r="AJ22" s="277" t="s">
        <v>359</v>
      </c>
      <c r="AK22" s="280" t="s">
        <v>1872</v>
      </c>
    </row>
    <row r="23" spans="1:37" ht="15.75" customHeight="1">
      <c r="A23" s="245">
        <v>0</v>
      </c>
      <c r="B23" s="245" t="s">
        <v>698</v>
      </c>
      <c r="C23" s="246" t="s">
        <v>140</v>
      </c>
      <c r="D23" s="246" t="s">
        <v>331</v>
      </c>
      <c r="E23" s="246" t="s">
        <v>332</v>
      </c>
      <c r="F23" s="246" t="s">
        <v>147</v>
      </c>
      <c r="G23" s="276" t="s">
        <v>707</v>
      </c>
      <c r="H23" s="247">
        <v>8.7799999999999994</v>
      </c>
      <c r="I23" s="246">
        <v>357</v>
      </c>
      <c r="J23" s="210">
        <v>43061</v>
      </c>
      <c r="K23" s="247">
        <v>6.882191780821918</v>
      </c>
      <c r="L23" s="248">
        <v>45197</v>
      </c>
      <c r="M23" s="248">
        <v>45197</v>
      </c>
      <c r="N23" s="248">
        <v>44659</v>
      </c>
      <c r="O23" s="248" t="s">
        <v>303</v>
      </c>
      <c r="P23" s="248" t="s">
        <v>303</v>
      </c>
      <c r="Q23" s="245"/>
      <c r="R23" s="249"/>
      <c r="S23" s="245"/>
      <c r="T23" s="245" t="s">
        <v>304</v>
      </c>
      <c r="U23" s="248">
        <v>44713</v>
      </c>
      <c r="V23" s="248">
        <v>45054</v>
      </c>
      <c r="W23" s="245" t="s">
        <v>305</v>
      </c>
      <c r="X23" s="248">
        <v>0</v>
      </c>
      <c r="Y23" s="245" t="s">
        <v>211</v>
      </c>
      <c r="Z23" s="245" t="s">
        <v>321</v>
      </c>
      <c r="AA23" s="248"/>
      <c r="AB23" s="248"/>
      <c r="AC23" s="248">
        <v>0</v>
      </c>
      <c r="AD23" s="245" t="s">
        <v>987</v>
      </c>
      <c r="AE23" s="245">
        <v>0</v>
      </c>
      <c r="AF23" s="245" t="s">
        <v>239</v>
      </c>
      <c r="AG23" s="245" t="s">
        <v>945</v>
      </c>
      <c r="AH23" s="245">
        <v>0</v>
      </c>
      <c r="AI23" s="245" t="s">
        <v>278</v>
      </c>
      <c r="AJ23" s="245" t="s">
        <v>359</v>
      </c>
    </row>
    <row r="24" spans="1:37" ht="15.75" customHeight="1">
      <c r="A24" s="245">
        <v>0</v>
      </c>
      <c r="B24" s="245" t="s">
        <v>223</v>
      </c>
      <c r="C24" s="246" t="s">
        <v>122</v>
      </c>
      <c r="D24" s="246" t="s">
        <v>334</v>
      </c>
      <c r="E24" s="246" t="s">
        <v>341</v>
      </c>
      <c r="F24" s="246" t="s">
        <v>350</v>
      </c>
      <c r="G24" s="273" t="s">
        <v>875</v>
      </c>
      <c r="H24" s="247">
        <v>6.76</v>
      </c>
      <c r="I24" s="246">
        <v>436</v>
      </c>
      <c r="J24" s="210">
        <v>43061</v>
      </c>
      <c r="K24" s="247">
        <v>6.882191780821918</v>
      </c>
      <c r="L24" s="248">
        <v>0</v>
      </c>
      <c r="M24" s="248">
        <v>0</v>
      </c>
      <c r="N24" s="248">
        <v>44799</v>
      </c>
      <c r="O24" s="248" t="s">
        <v>303</v>
      </c>
      <c r="P24" s="248"/>
      <c r="Q24" s="245"/>
      <c r="R24" s="249"/>
      <c r="S24" s="245"/>
      <c r="T24" s="245" t="s">
        <v>304</v>
      </c>
      <c r="U24" s="248">
        <v>44859</v>
      </c>
      <c r="V24" s="248">
        <v>43850</v>
      </c>
      <c r="W24" s="245" t="s">
        <v>305</v>
      </c>
      <c r="X24" s="248">
        <v>44917</v>
      </c>
      <c r="Y24" s="245" t="s">
        <v>189</v>
      </c>
      <c r="Z24" s="245" t="s">
        <v>321</v>
      </c>
      <c r="AA24" s="248"/>
      <c r="AB24" s="248"/>
      <c r="AC24" s="248">
        <v>0</v>
      </c>
      <c r="AD24" s="245" t="s">
        <v>987</v>
      </c>
      <c r="AE24" s="245" t="s">
        <v>1873</v>
      </c>
      <c r="AF24" s="245" t="s">
        <v>221</v>
      </c>
      <c r="AG24" s="245" t="s">
        <v>1874</v>
      </c>
      <c r="AH24" s="245" t="s">
        <v>295</v>
      </c>
      <c r="AI24" s="245" t="s">
        <v>299</v>
      </c>
      <c r="AJ24" s="245" t="s">
        <v>359</v>
      </c>
    </row>
    <row r="25" spans="1:37" ht="15.75" customHeight="1">
      <c r="A25" s="245">
        <v>0</v>
      </c>
      <c r="B25" s="245" t="s">
        <v>212</v>
      </c>
      <c r="C25" s="246" t="s">
        <v>122</v>
      </c>
      <c r="D25" s="246" t="s">
        <v>334</v>
      </c>
      <c r="E25" s="246" t="s">
        <v>341</v>
      </c>
      <c r="F25" s="246" t="s">
        <v>350</v>
      </c>
      <c r="G25" s="273" t="s">
        <v>871</v>
      </c>
      <c r="H25" s="247">
        <v>9.7449399999999997</v>
      </c>
      <c r="I25" s="246">
        <v>384</v>
      </c>
      <c r="J25" s="210">
        <v>43098</v>
      </c>
      <c r="K25" s="247">
        <v>6.7808219178082192</v>
      </c>
      <c r="L25" s="248">
        <v>0</v>
      </c>
      <c r="M25" s="248">
        <v>0</v>
      </c>
      <c r="N25" s="248">
        <v>43116</v>
      </c>
      <c r="O25" s="248" t="s">
        <v>303</v>
      </c>
      <c r="P25" s="248"/>
      <c r="Q25" s="245"/>
      <c r="R25" s="249"/>
      <c r="S25" s="245"/>
      <c r="T25" s="245" t="s">
        <v>304</v>
      </c>
      <c r="U25" s="248">
        <v>43153</v>
      </c>
      <c r="V25" s="248">
        <v>0</v>
      </c>
      <c r="W25" s="245" t="s">
        <v>311</v>
      </c>
      <c r="X25" s="248">
        <v>45106</v>
      </c>
      <c r="Y25" s="245" t="s">
        <v>189</v>
      </c>
      <c r="Z25" s="245" t="s">
        <v>196</v>
      </c>
      <c r="AA25" s="248"/>
      <c r="AB25" s="248"/>
      <c r="AC25" s="248">
        <v>0</v>
      </c>
      <c r="AD25" s="245" t="s">
        <v>987</v>
      </c>
      <c r="AE25" s="245">
        <v>0</v>
      </c>
      <c r="AF25" s="245" t="s">
        <v>221</v>
      </c>
      <c r="AG25" s="245">
        <v>0</v>
      </c>
      <c r="AH25" s="245">
        <v>0</v>
      </c>
      <c r="AI25" s="245" t="s">
        <v>295</v>
      </c>
      <c r="AJ25" s="245" t="s">
        <v>359</v>
      </c>
    </row>
    <row r="26" spans="1:37" ht="15.75" customHeight="1">
      <c r="A26" s="245">
        <v>0</v>
      </c>
      <c r="B26" s="245" t="s">
        <v>254</v>
      </c>
      <c r="C26" s="246" t="s">
        <v>122</v>
      </c>
      <c r="D26" s="246" t="s">
        <v>334</v>
      </c>
      <c r="E26" s="246" t="s">
        <v>341</v>
      </c>
      <c r="F26" s="246" t="s">
        <v>350</v>
      </c>
      <c r="G26" s="273" t="s">
        <v>891</v>
      </c>
      <c r="H26" s="247">
        <v>6.15</v>
      </c>
      <c r="I26" s="246">
        <v>447</v>
      </c>
      <c r="J26" s="210">
        <v>43098</v>
      </c>
      <c r="K26" s="247">
        <v>6.7808219178082192</v>
      </c>
      <c r="L26" s="248">
        <v>0</v>
      </c>
      <c r="M26" s="248">
        <v>0</v>
      </c>
      <c r="N26" s="248">
        <v>43119</v>
      </c>
      <c r="O26" s="248" t="s">
        <v>303</v>
      </c>
      <c r="P26" s="248"/>
      <c r="Q26" s="245"/>
      <c r="R26" s="249"/>
      <c r="S26" s="245"/>
      <c r="T26" s="245" t="s">
        <v>304</v>
      </c>
      <c r="U26" s="248">
        <v>43117</v>
      </c>
      <c r="V26" s="248">
        <v>0</v>
      </c>
      <c r="W26" s="245" t="s">
        <v>311</v>
      </c>
      <c r="X26" s="248">
        <v>43238</v>
      </c>
      <c r="Y26" s="245" t="s">
        <v>189</v>
      </c>
      <c r="Z26" s="245" t="s">
        <v>204</v>
      </c>
      <c r="AA26" s="248"/>
      <c r="AB26" s="248"/>
      <c r="AC26" s="248">
        <v>43397</v>
      </c>
      <c r="AD26" s="245" t="s">
        <v>1866</v>
      </c>
      <c r="AE26" s="245">
        <v>0</v>
      </c>
      <c r="AF26" s="245" t="s">
        <v>207</v>
      </c>
      <c r="AG26" s="245" t="s">
        <v>1875</v>
      </c>
      <c r="AH26" s="245">
        <v>0</v>
      </c>
      <c r="AI26" s="245" t="s">
        <v>299</v>
      </c>
      <c r="AJ26" s="245" t="s">
        <v>359</v>
      </c>
    </row>
    <row r="27" spans="1:37" ht="15.75" customHeight="1">
      <c r="A27" s="245">
        <v>0</v>
      </c>
      <c r="B27" s="245" t="s">
        <v>231</v>
      </c>
      <c r="C27" s="246" t="s">
        <v>122</v>
      </c>
      <c r="D27" s="246" t="s">
        <v>336</v>
      </c>
      <c r="E27" s="246" t="s">
        <v>346</v>
      </c>
      <c r="F27" s="246" t="s">
        <v>354</v>
      </c>
      <c r="G27" s="273" t="s">
        <v>526</v>
      </c>
      <c r="H27" s="247">
        <v>0.43</v>
      </c>
      <c r="I27" s="246">
        <v>50</v>
      </c>
      <c r="J27" s="245">
        <v>2018</v>
      </c>
      <c r="K27" s="247">
        <v>6.6136986301369864</v>
      </c>
      <c r="L27" s="248">
        <v>0</v>
      </c>
      <c r="M27" s="248">
        <v>0</v>
      </c>
      <c r="N27" s="248">
        <v>43315</v>
      </c>
      <c r="O27" s="245" t="s">
        <v>247</v>
      </c>
      <c r="P27" s="248">
        <v>43280</v>
      </c>
      <c r="Q27" s="245" t="s">
        <v>272</v>
      </c>
      <c r="R27" s="249">
        <v>43244</v>
      </c>
      <c r="S27" s="245" t="s">
        <v>195</v>
      </c>
      <c r="T27" s="245"/>
      <c r="U27" s="248"/>
      <c r="V27" s="248">
        <v>0</v>
      </c>
      <c r="W27" s="245" t="s">
        <v>203</v>
      </c>
      <c r="X27" s="248">
        <v>43383</v>
      </c>
      <c r="Y27" s="245" t="s">
        <v>189</v>
      </c>
      <c r="Z27" s="245" t="s">
        <v>204</v>
      </c>
      <c r="AA27" s="248">
        <v>0</v>
      </c>
      <c r="AB27" s="248">
        <v>0</v>
      </c>
      <c r="AC27" s="248">
        <v>0</v>
      </c>
      <c r="AD27" s="245" t="s">
        <v>1859</v>
      </c>
      <c r="AE27" s="245" t="s">
        <v>1869</v>
      </c>
      <c r="AF27" s="245" t="s">
        <v>942</v>
      </c>
      <c r="AG27" s="245">
        <v>0</v>
      </c>
      <c r="AH27" s="245" t="s">
        <v>299</v>
      </c>
      <c r="AI27" s="245" t="s">
        <v>299</v>
      </c>
      <c r="AJ27" s="245" t="s">
        <v>358</v>
      </c>
    </row>
    <row r="28" spans="1:37" s="280" customFormat="1" ht="15.75" customHeight="1">
      <c r="A28" s="245">
        <v>0</v>
      </c>
      <c r="B28" s="277" t="s">
        <v>254</v>
      </c>
      <c r="C28" s="275" t="s">
        <v>122</v>
      </c>
      <c r="D28" s="275" t="s">
        <v>159</v>
      </c>
      <c r="E28" s="275" t="s">
        <v>333</v>
      </c>
      <c r="F28" s="275" t="s">
        <v>347</v>
      </c>
      <c r="G28" s="275" t="s">
        <v>686</v>
      </c>
      <c r="H28" s="278">
        <v>16.230601</v>
      </c>
      <c r="I28" s="275">
        <v>1014</v>
      </c>
      <c r="J28" s="279">
        <v>43222</v>
      </c>
      <c r="K28" s="278">
        <v>6.441095890410959</v>
      </c>
      <c r="L28" s="248">
        <v>44531</v>
      </c>
      <c r="M28" s="248">
        <v>44531</v>
      </c>
      <c r="N28" s="248">
        <v>0</v>
      </c>
      <c r="O28" s="248" t="s">
        <v>314</v>
      </c>
      <c r="P28" s="248" t="s">
        <v>314</v>
      </c>
      <c r="Q28" s="245"/>
      <c r="R28" s="249"/>
      <c r="S28" s="245"/>
      <c r="T28" s="245" t="s">
        <v>316</v>
      </c>
      <c r="U28" s="248">
        <v>0</v>
      </c>
      <c r="V28" s="248">
        <v>0</v>
      </c>
      <c r="W28" s="245" t="s">
        <v>315</v>
      </c>
      <c r="X28" s="248">
        <v>0</v>
      </c>
      <c r="Y28" s="245" t="s">
        <v>211</v>
      </c>
      <c r="Z28" s="245" t="s">
        <v>321</v>
      </c>
      <c r="AA28" s="248"/>
      <c r="AB28" s="248"/>
      <c r="AC28" s="248">
        <v>0</v>
      </c>
      <c r="AD28" s="245" t="s">
        <v>987</v>
      </c>
      <c r="AE28" s="245">
        <v>0</v>
      </c>
      <c r="AF28" s="245" t="s">
        <v>206</v>
      </c>
      <c r="AG28" s="277">
        <v>0</v>
      </c>
      <c r="AH28" s="245">
        <v>0</v>
      </c>
      <c r="AI28" s="277" t="s">
        <v>297</v>
      </c>
      <c r="AJ28" s="277" t="s">
        <v>359</v>
      </c>
      <c r="AK28" s="280" t="s">
        <v>1872</v>
      </c>
    </row>
    <row r="29" spans="1:37" ht="15.75" customHeight="1">
      <c r="A29" s="245">
        <v>0</v>
      </c>
      <c r="B29" s="245" t="s">
        <v>268</v>
      </c>
      <c r="C29" s="246" t="s">
        <v>122</v>
      </c>
      <c r="D29" s="246" t="s">
        <v>334</v>
      </c>
      <c r="E29" s="246" t="s">
        <v>341</v>
      </c>
      <c r="F29" s="246" t="s">
        <v>350</v>
      </c>
      <c r="G29" s="273" t="s">
        <v>877</v>
      </c>
      <c r="H29" s="247">
        <v>2.0299999999999998</v>
      </c>
      <c r="I29" s="246">
        <v>175</v>
      </c>
      <c r="J29" s="210">
        <v>43304</v>
      </c>
      <c r="K29" s="247">
        <v>6.2164383561643834</v>
      </c>
      <c r="L29" s="248">
        <v>0</v>
      </c>
      <c r="M29" s="248">
        <v>0</v>
      </c>
      <c r="N29" s="248">
        <v>43410</v>
      </c>
      <c r="O29" s="248" t="s">
        <v>303</v>
      </c>
      <c r="P29" s="248"/>
      <c r="Q29" s="245"/>
      <c r="R29" s="249"/>
      <c r="S29" s="245"/>
      <c r="T29" s="245" t="s">
        <v>304</v>
      </c>
      <c r="U29" s="248">
        <v>43444</v>
      </c>
      <c r="V29" s="248">
        <v>0</v>
      </c>
      <c r="W29" s="245" t="s">
        <v>311</v>
      </c>
      <c r="X29" s="248">
        <v>44713</v>
      </c>
      <c r="Y29" s="245" t="s">
        <v>189</v>
      </c>
      <c r="Z29" s="245" t="s">
        <v>204</v>
      </c>
      <c r="AA29" s="248"/>
      <c r="AB29" s="248"/>
      <c r="AC29" s="248">
        <v>44438</v>
      </c>
      <c r="AD29" s="245" t="s">
        <v>1866</v>
      </c>
      <c r="AE29" s="245">
        <v>0</v>
      </c>
      <c r="AF29" s="245" t="s">
        <v>207</v>
      </c>
      <c r="AG29" s="245">
        <v>0</v>
      </c>
      <c r="AH29" s="245">
        <v>0</v>
      </c>
      <c r="AI29" s="245" t="s">
        <v>295</v>
      </c>
      <c r="AJ29" s="245" t="s">
        <v>359</v>
      </c>
    </row>
    <row r="30" spans="1:37" ht="15.75" customHeight="1">
      <c r="A30" s="245">
        <v>0</v>
      </c>
      <c r="B30" s="245" t="s">
        <v>206</v>
      </c>
      <c r="C30" s="246" t="s">
        <v>140</v>
      </c>
      <c r="D30" s="246" t="s">
        <v>331</v>
      </c>
      <c r="E30" s="246" t="s">
        <v>332</v>
      </c>
      <c r="F30" s="246" t="s">
        <v>152</v>
      </c>
      <c r="G30" s="276" t="s">
        <v>677</v>
      </c>
      <c r="H30" s="247">
        <v>2.2599999999999998</v>
      </c>
      <c r="I30" s="246">
        <v>207</v>
      </c>
      <c r="J30" s="210">
        <v>43312</v>
      </c>
      <c r="K30" s="247">
        <v>6.1945205479452055</v>
      </c>
      <c r="L30" s="248">
        <v>44130</v>
      </c>
      <c r="M30" s="248">
        <v>44130</v>
      </c>
      <c r="N30" s="248">
        <v>0</v>
      </c>
      <c r="O30" s="248" t="s">
        <v>314</v>
      </c>
      <c r="P30" s="248" t="s">
        <v>314</v>
      </c>
      <c r="Q30" s="245"/>
      <c r="R30" s="249"/>
      <c r="S30" s="245"/>
      <c r="T30" s="245" t="s">
        <v>316</v>
      </c>
      <c r="U30" s="248">
        <v>0</v>
      </c>
      <c r="V30" s="248">
        <v>44086</v>
      </c>
      <c r="W30" s="245" t="s">
        <v>305</v>
      </c>
      <c r="X30" s="248">
        <v>0</v>
      </c>
      <c r="Y30" s="245" t="s">
        <v>211</v>
      </c>
      <c r="Z30" s="245" t="s">
        <v>321</v>
      </c>
      <c r="AA30" s="248"/>
      <c r="AB30" s="248"/>
      <c r="AC30" s="248">
        <v>0</v>
      </c>
      <c r="AD30" s="245" t="s">
        <v>987</v>
      </c>
      <c r="AE30" s="245">
        <v>0</v>
      </c>
      <c r="AF30" s="245" t="s">
        <v>206</v>
      </c>
      <c r="AG30" s="245" t="s">
        <v>945</v>
      </c>
      <c r="AH30" s="245">
        <v>0</v>
      </c>
      <c r="AI30" s="245" t="s">
        <v>297</v>
      </c>
      <c r="AJ30" s="245" t="s">
        <v>359</v>
      </c>
    </row>
    <row r="31" spans="1:37" ht="15.75" customHeight="1">
      <c r="A31" s="245" t="s">
        <v>199</v>
      </c>
      <c r="B31" s="245" t="s">
        <v>254</v>
      </c>
      <c r="C31" s="246" t="s">
        <v>122</v>
      </c>
      <c r="D31" s="246" t="s">
        <v>159</v>
      </c>
      <c r="E31" s="246" t="s">
        <v>333</v>
      </c>
      <c r="F31" s="246" t="s">
        <v>347</v>
      </c>
      <c r="G31" s="258" t="s">
        <v>809</v>
      </c>
      <c r="H31" s="247">
        <v>0.3</v>
      </c>
      <c r="I31" s="246">
        <v>29</v>
      </c>
      <c r="J31" s="210">
        <v>43327</v>
      </c>
      <c r="K31" s="247">
        <v>6.1534246575342468</v>
      </c>
      <c r="L31" s="248">
        <v>0</v>
      </c>
      <c r="M31" s="248">
        <v>0</v>
      </c>
      <c r="N31" s="248">
        <v>43433</v>
      </c>
      <c r="O31" s="248" t="s">
        <v>303</v>
      </c>
      <c r="P31" s="248" t="s">
        <v>303</v>
      </c>
      <c r="Q31" s="245"/>
      <c r="R31" s="249"/>
      <c r="S31" s="245"/>
      <c r="T31" s="245" t="s">
        <v>304</v>
      </c>
      <c r="U31" s="248">
        <v>43581</v>
      </c>
      <c r="V31" s="248">
        <v>44834</v>
      </c>
      <c r="W31" s="245" t="s">
        <v>305</v>
      </c>
      <c r="X31" s="248">
        <v>45471</v>
      </c>
      <c r="Y31" s="245" t="s">
        <v>189</v>
      </c>
      <c r="Z31" s="245" t="s">
        <v>321</v>
      </c>
      <c r="AA31" s="248"/>
      <c r="AB31" s="248"/>
      <c r="AC31" s="248">
        <v>0</v>
      </c>
      <c r="AD31" s="245" t="s">
        <v>987</v>
      </c>
      <c r="AE31" s="245" t="s">
        <v>1871</v>
      </c>
      <c r="AF31" s="245" t="s">
        <v>235</v>
      </c>
      <c r="AG31" s="245">
        <v>0</v>
      </c>
      <c r="AH31" s="245" t="s">
        <v>295</v>
      </c>
      <c r="AI31" s="245" t="s">
        <v>295</v>
      </c>
      <c r="AJ31" s="245" t="s">
        <v>359</v>
      </c>
    </row>
    <row r="32" spans="1:37" ht="15.75" customHeight="1">
      <c r="A32" s="245" t="s">
        <v>192</v>
      </c>
      <c r="B32" s="245" t="s">
        <v>212</v>
      </c>
      <c r="C32" s="246" t="s">
        <v>122</v>
      </c>
      <c r="D32" s="246" t="s">
        <v>336</v>
      </c>
      <c r="E32" s="246" t="s">
        <v>346</v>
      </c>
      <c r="F32" s="246" t="s">
        <v>354</v>
      </c>
      <c r="G32" s="273" t="s">
        <v>542</v>
      </c>
      <c r="H32" s="247">
        <v>0.1</v>
      </c>
      <c r="I32" s="246">
        <v>11</v>
      </c>
      <c r="J32" s="245">
        <v>2018</v>
      </c>
      <c r="K32" s="247">
        <v>6.1287671232876715</v>
      </c>
      <c r="L32" s="248">
        <v>0</v>
      </c>
      <c r="M32" s="248">
        <v>0</v>
      </c>
      <c r="N32" s="248">
        <v>43342</v>
      </c>
      <c r="O32" s="245" t="s">
        <v>247</v>
      </c>
      <c r="P32" s="248">
        <v>43654</v>
      </c>
      <c r="Q32" s="245" t="s">
        <v>272</v>
      </c>
      <c r="R32" s="249">
        <v>43531</v>
      </c>
      <c r="S32" s="245" t="s">
        <v>195</v>
      </c>
      <c r="T32" s="245"/>
      <c r="U32" s="248"/>
      <c r="V32" s="248">
        <v>45272</v>
      </c>
      <c r="W32" s="245" t="s">
        <v>222</v>
      </c>
      <c r="X32" s="248">
        <v>43721</v>
      </c>
      <c r="Y32" s="245" t="s">
        <v>189</v>
      </c>
      <c r="Z32" s="245" t="s">
        <v>204</v>
      </c>
      <c r="AA32" s="248">
        <v>0</v>
      </c>
      <c r="AB32" s="248">
        <v>43740</v>
      </c>
      <c r="AC32" s="248">
        <v>43802</v>
      </c>
      <c r="AD32" s="245" t="s">
        <v>1876</v>
      </c>
      <c r="AE32" s="245" t="s">
        <v>1858</v>
      </c>
      <c r="AF32" s="245" t="s">
        <v>943</v>
      </c>
      <c r="AG32" s="245">
        <v>0</v>
      </c>
      <c r="AH32" s="245" t="s">
        <v>299</v>
      </c>
      <c r="AI32" s="245" t="s">
        <v>299</v>
      </c>
      <c r="AJ32" s="245" t="s">
        <v>358</v>
      </c>
    </row>
    <row r="33" spans="1:45" ht="15.75" customHeight="1">
      <c r="A33" s="245" t="s">
        <v>192</v>
      </c>
      <c r="B33" s="245" t="s">
        <v>212</v>
      </c>
      <c r="C33" s="246" t="s">
        <v>122</v>
      </c>
      <c r="D33" s="246" t="s">
        <v>336</v>
      </c>
      <c r="E33" s="246" t="s">
        <v>346</v>
      </c>
      <c r="F33" s="246" t="s">
        <v>354</v>
      </c>
      <c r="G33" s="273" t="s">
        <v>544</v>
      </c>
      <c r="H33" s="247">
        <v>0.16</v>
      </c>
      <c r="I33" s="246">
        <v>10</v>
      </c>
      <c r="J33" s="245">
        <v>2018</v>
      </c>
      <c r="K33" s="247">
        <v>6.1287671232876715</v>
      </c>
      <c r="L33" s="248">
        <v>0</v>
      </c>
      <c r="M33" s="248">
        <v>0</v>
      </c>
      <c r="N33" s="248">
        <v>43341</v>
      </c>
      <c r="O33" s="245" t="s">
        <v>247</v>
      </c>
      <c r="P33" s="248">
        <v>43654</v>
      </c>
      <c r="Q33" s="245" t="s">
        <v>272</v>
      </c>
      <c r="R33" s="249">
        <v>43543</v>
      </c>
      <c r="S33" s="245" t="s">
        <v>195</v>
      </c>
      <c r="T33" s="245"/>
      <c r="U33" s="248"/>
      <c r="V33" s="248">
        <v>45272</v>
      </c>
      <c r="W33" s="245" t="s">
        <v>222</v>
      </c>
      <c r="X33" s="248">
        <v>43662</v>
      </c>
      <c r="Y33" s="245" t="s">
        <v>189</v>
      </c>
      <c r="Z33" s="245" t="s">
        <v>204</v>
      </c>
      <c r="AA33" s="248">
        <v>0</v>
      </c>
      <c r="AB33" s="248">
        <v>43747</v>
      </c>
      <c r="AC33" s="248">
        <v>43747</v>
      </c>
      <c r="AD33" s="245" t="s">
        <v>1877</v>
      </c>
      <c r="AE33" s="245" t="s">
        <v>1878</v>
      </c>
      <c r="AF33" s="245" t="s">
        <v>942</v>
      </c>
      <c r="AG33" s="245">
        <v>0</v>
      </c>
      <c r="AH33" s="245" t="s">
        <v>299</v>
      </c>
      <c r="AI33" s="245" t="s">
        <v>299</v>
      </c>
      <c r="AJ33" s="245" t="s">
        <v>358</v>
      </c>
    </row>
    <row r="34" spans="1:45" ht="15.75" customHeight="1">
      <c r="A34" s="245">
        <v>0</v>
      </c>
      <c r="B34" s="245" t="s">
        <v>231</v>
      </c>
      <c r="C34" s="246" t="s">
        <v>122</v>
      </c>
      <c r="D34" s="246" t="s">
        <v>334</v>
      </c>
      <c r="E34" s="246" t="s">
        <v>343</v>
      </c>
      <c r="F34" s="246" t="s">
        <v>351</v>
      </c>
      <c r="G34" s="273" t="s">
        <v>584</v>
      </c>
      <c r="H34" s="247">
        <v>0.12</v>
      </c>
      <c r="I34" s="246">
        <v>13</v>
      </c>
      <c r="J34" s="245">
        <v>2018</v>
      </c>
      <c r="K34" s="247">
        <v>6.1287671232876715</v>
      </c>
      <c r="L34" s="248">
        <v>0</v>
      </c>
      <c r="M34" s="248">
        <v>0</v>
      </c>
      <c r="N34" s="248">
        <v>0</v>
      </c>
      <c r="O34" s="245" t="s">
        <v>247</v>
      </c>
      <c r="P34" s="248">
        <v>43588</v>
      </c>
      <c r="Q34" s="245" t="s">
        <v>272</v>
      </c>
      <c r="R34" s="249">
        <v>44102</v>
      </c>
      <c r="S34" s="245" t="s">
        <v>195</v>
      </c>
      <c r="T34" s="245"/>
      <c r="U34" s="248"/>
      <c r="V34" s="248">
        <v>45048</v>
      </c>
      <c r="W34" s="245" t="s">
        <v>222</v>
      </c>
      <c r="X34" s="248">
        <v>0</v>
      </c>
      <c r="Y34" s="245" t="s">
        <v>211</v>
      </c>
      <c r="Z34" s="245" t="s">
        <v>190</v>
      </c>
      <c r="AA34" s="248">
        <v>0</v>
      </c>
      <c r="AB34" s="248">
        <v>0</v>
      </c>
      <c r="AC34" s="248">
        <v>0</v>
      </c>
      <c r="AD34" s="245" t="s">
        <v>987</v>
      </c>
      <c r="AE34" s="245">
        <v>0</v>
      </c>
      <c r="AF34" s="245" t="s">
        <v>216</v>
      </c>
      <c r="AG34" s="245">
        <v>0</v>
      </c>
      <c r="AH34" s="245" t="s">
        <v>295</v>
      </c>
      <c r="AI34" s="245" t="s">
        <v>295</v>
      </c>
      <c r="AJ34" s="245" t="s">
        <v>358</v>
      </c>
    </row>
    <row r="35" spans="1:45" ht="15.75" customHeight="1">
      <c r="A35" s="245">
        <v>0</v>
      </c>
      <c r="B35" s="277" t="s">
        <v>212</v>
      </c>
      <c r="C35" s="275" t="s">
        <v>140</v>
      </c>
      <c r="D35" s="275" t="s">
        <v>331</v>
      </c>
      <c r="E35" s="275" t="s">
        <v>332</v>
      </c>
      <c r="F35" s="275" t="s">
        <v>147</v>
      </c>
      <c r="G35" s="275" t="s">
        <v>741</v>
      </c>
      <c r="H35" s="278">
        <v>0.76</v>
      </c>
      <c r="I35" s="275">
        <v>68</v>
      </c>
      <c r="J35" s="279">
        <v>43343</v>
      </c>
      <c r="K35" s="278">
        <v>6.1095890410958908</v>
      </c>
      <c r="L35" s="277">
        <v>45164</v>
      </c>
      <c r="M35" s="277">
        <v>45164</v>
      </c>
      <c r="N35" s="277">
        <v>44313</v>
      </c>
      <c r="O35" s="280" t="s">
        <v>303</v>
      </c>
      <c r="P35" s="245" t="s">
        <v>303</v>
      </c>
      <c r="Q35" s="277"/>
      <c r="R35" s="275"/>
      <c r="S35" s="275"/>
      <c r="T35" s="275" t="s">
        <v>304</v>
      </c>
      <c r="U35" s="275">
        <v>44347</v>
      </c>
      <c r="V35" s="275">
        <v>44910</v>
      </c>
      <c r="W35" s="278" t="s">
        <v>305</v>
      </c>
      <c r="X35" s="275">
        <v>0</v>
      </c>
      <c r="Y35" s="279" t="s">
        <v>211</v>
      </c>
      <c r="Z35" s="278" t="s">
        <v>321</v>
      </c>
      <c r="AA35" s="277"/>
      <c r="AB35" s="277"/>
      <c r="AC35" s="277">
        <v>0</v>
      </c>
      <c r="AD35" s="280" t="s">
        <v>987</v>
      </c>
      <c r="AE35" s="245">
        <v>0</v>
      </c>
      <c r="AF35" s="277" t="s">
        <v>134</v>
      </c>
      <c r="AG35" s="275">
        <v>0</v>
      </c>
      <c r="AH35" s="275">
        <v>0</v>
      </c>
      <c r="AI35" s="275" t="s">
        <v>297</v>
      </c>
      <c r="AJ35" s="275" t="s">
        <v>359</v>
      </c>
      <c r="AK35" s="280" t="s">
        <v>1872</v>
      </c>
      <c r="AL35" s="278"/>
      <c r="AM35" s="275"/>
      <c r="AN35" s="279"/>
      <c r="AO35" s="278"/>
      <c r="AP35" s="277"/>
      <c r="AQ35" s="277"/>
      <c r="AR35" s="277"/>
      <c r="AS35" s="280"/>
    </row>
    <row r="36" spans="1:45" ht="15.75" customHeight="1">
      <c r="A36" s="245">
        <v>0</v>
      </c>
      <c r="B36" s="245" t="s">
        <v>223</v>
      </c>
      <c r="C36" s="246" t="s">
        <v>140</v>
      </c>
      <c r="D36" s="246" t="s">
        <v>331</v>
      </c>
      <c r="E36" s="246" t="s">
        <v>332</v>
      </c>
      <c r="F36" s="246" t="s">
        <v>143</v>
      </c>
      <c r="G36" s="276" t="s">
        <v>427</v>
      </c>
      <c r="H36" s="247">
        <v>0.94469199999999998</v>
      </c>
      <c r="I36" s="246">
        <v>98</v>
      </c>
      <c r="J36" s="210">
        <v>43343</v>
      </c>
      <c r="K36" s="247">
        <v>6.1095890410958908</v>
      </c>
      <c r="L36" s="248">
        <v>44672</v>
      </c>
      <c r="M36" s="248">
        <v>44672</v>
      </c>
      <c r="N36" s="248">
        <v>0</v>
      </c>
      <c r="O36" s="248" t="s">
        <v>314</v>
      </c>
      <c r="P36" s="248" t="s">
        <v>314</v>
      </c>
      <c r="Q36" s="245"/>
      <c r="R36" s="249"/>
      <c r="S36" s="245"/>
      <c r="T36" s="245" t="s">
        <v>316</v>
      </c>
      <c r="U36" s="248">
        <v>0</v>
      </c>
      <c r="V36" s="248">
        <v>44455</v>
      </c>
      <c r="W36" s="245" t="s">
        <v>305</v>
      </c>
      <c r="X36" s="248">
        <v>0</v>
      </c>
      <c r="Y36" s="245" t="s">
        <v>211</v>
      </c>
      <c r="Z36" s="245" t="s">
        <v>321</v>
      </c>
      <c r="AA36" s="248"/>
      <c r="AB36" s="248"/>
      <c r="AC36" s="248">
        <v>0</v>
      </c>
      <c r="AD36" s="245" t="s">
        <v>987</v>
      </c>
      <c r="AE36" s="245" t="s">
        <v>1871</v>
      </c>
      <c r="AF36" s="245" t="s">
        <v>239</v>
      </c>
      <c r="AG36" s="245" t="s">
        <v>945</v>
      </c>
      <c r="AH36" s="245" t="s">
        <v>297</v>
      </c>
      <c r="AI36" s="245" t="s">
        <v>297</v>
      </c>
      <c r="AJ36" s="245" t="s">
        <v>359</v>
      </c>
    </row>
    <row r="37" spans="1:45" ht="15.75" customHeight="1">
      <c r="A37" s="245">
        <v>0</v>
      </c>
      <c r="B37" s="245" t="s">
        <v>206</v>
      </c>
      <c r="C37" s="246" t="s">
        <v>140</v>
      </c>
      <c r="D37" s="246" t="s">
        <v>331</v>
      </c>
      <c r="E37" s="246" t="s">
        <v>332</v>
      </c>
      <c r="F37" s="246" t="s">
        <v>152</v>
      </c>
      <c r="G37" s="276" t="s">
        <v>679</v>
      </c>
      <c r="H37" s="247">
        <v>1.32</v>
      </c>
      <c r="I37" s="246">
        <v>131</v>
      </c>
      <c r="J37" s="210">
        <v>43371</v>
      </c>
      <c r="K37" s="247">
        <v>6.0328767123287674</v>
      </c>
      <c r="L37" s="248">
        <v>44105</v>
      </c>
      <c r="M37" s="248">
        <v>44105</v>
      </c>
      <c r="N37" s="248">
        <v>0</v>
      </c>
      <c r="O37" s="248" t="s">
        <v>314</v>
      </c>
      <c r="P37" s="248" t="s">
        <v>314</v>
      </c>
      <c r="Q37" s="245"/>
      <c r="R37" s="249"/>
      <c r="S37" s="245"/>
      <c r="T37" s="245" t="s">
        <v>316</v>
      </c>
      <c r="U37" s="248">
        <v>0</v>
      </c>
      <c r="V37" s="248">
        <v>44052</v>
      </c>
      <c r="W37" s="245" t="s">
        <v>305</v>
      </c>
      <c r="X37" s="248">
        <v>0</v>
      </c>
      <c r="Y37" s="245" t="s">
        <v>211</v>
      </c>
      <c r="Z37" s="245" t="s">
        <v>321</v>
      </c>
      <c r="AA37" s="248"/>
      <c r="AB37" s="248"/>
      <c r="AC37" s="248">
        <v>0</v>
      </c>
      <c r="AD37" s="245" t="s">
        <v>987</v>
      </c>
      <c r="AE37" s="245">
        <v>0</v>
      </c>
      <c r="AF37" s="245" t="s">
        <v>206</v>
      </c>
      <c r="AG37" s="245" t="s">
        <v>945</v>
      </c>
      <c r="AH37" s="245">
        <v>0</v>
      </c>
      <c r="AI37" s="245" t="s">
        <v>297</v>
      </c>
      <c r="AJ37" s="245" t="s">
        <v>359</v>
      </c>
    </row>
    <row r="38" spans="1:45" ht="15.75" customHeight="1">
      <c r="A38" s="245">
        <v>0</v>
      </c>
      <c r="B38" s="245" t="s">
        <v>234</v>
      </c>
      <c r="C38" s="246" t="s">
        <v>122</v>
      </c>
      <c r="D38" s="246" t="s">
        <v>159</v>
      </c>
      <c r="E38" s="246" t="s">
        <v>333</v>
      </c>
      <c r="F38" s="246" t="s">
        <v>166</v>
      </c>
      <c r="G38" s="246" t="s">
        <v>856</v>
      </c>
      <c r="H38" s="247">
        <v>8.44</v>
      </c>
      <c r="I38" s="246">
        <v>292</v>
      </c>
      <c r="J38" s="210">
        <v>43371</v>
      </c>
      <c r="K38" s="247">
        <v>6.0328767123287674</v>
      </c>
      <c r="L38" s="248">
        <v>45106</v>
      </c>
      <c r="M38" s="248">
        <v>45106</v>
      </c>
      <c r="N38" s="248">
        <v>44713</v>
      </c>
      <c r="O38" s="248" t="s">
        <v>303</v>
      </c>
      <c r="P38" s="248"/>
      <c r="Q38" s="245"/>
      <c r="R38" s="249"/>
      <c r="S38" s="245"/>
      <c r="T38" s="245" t="s">
        <v>304</v>
      </c>
      <c r="U38" s="248">
        <v>44811</v>
      </c>
      <c r="V38" s="248">
        <v>0</v>
      </c>
      <c r="W38" s="245" t="s">
        <v>315</v>
      </c>
      <c r="X38" s="248">
        <v>0</v>
      </c>
      <c r="Y38" s="245" t="s">
        <v>211</v>
      </c>
      <c r="Z38" s="245" t="s">
        <v>321</v>
      </c>
      <c r="AA38" s="248"/>
      <c r="AB38" s="248"/>
      <c r="AC38" s="248">
        <v>0</v>
      </c>
      <c r="AD38" s="245" t="s">
        <v>987</v>
      </c>
      <c r="AE38" s="245" t="s">
        <v>1879</v>
      </c>
      <c r="AF38" s="245" t="s">
        <v>235</v>
      </c>
      <c r="AG38" s="245">
        <v>0</v>
      </c>
      <c r="AH38" s="245">
        <v>0</v>
      </c>
      <c r="AI38" s="245" t="s">
        <v>286</v>
      </c>
      <c r="AJ38" s="245" t="s">
        <v>359</v>
      </c>
    </row>
    <row r="39" spans="1:45" ht="15.75" customHeight="1">
      <c r="A39" s="245" t="s">
        <v>1066</v>
      </c>
      <c r="B39" s="245" t="s">
        <v>223</v>
      </c>
      <c r="C39" s="246" t="s">
        <v>122</v>
      </c>
      <c r="D39" s="246" t="s">
        <v>334</v>
      </c>
      <c r="E39" s="246" t="s">
        <v>341</v>
      </c>
      <c r="F39" s="246" t="s">
        <v>350</v>
      </c>
      <c r="G39" s="281" t="s">
        <v>873</v>
      </c>
      <c r="H39" s="247">
        <v>1.1665020000000001</v>
      </c>
      <c r="I39" s="246">
        <v>37</v>
      </c>
      <c r="J39" s="210">
        <v>43405</v>
      </c>
      <c r="K39" s="247">
        <v>5.9397260273972599</v>
      </c>
      <c r="L39" s="248">
        <v>0</v>
      </c>
      <c r="M39" s="248">
        <v>0</v>
      </c>
      <c r="N39" s="248">
        <v>44799</v>
      </c>
      <c r="O39" s="248" t="s">
        <v>303</v>
      </c>
      <c r="P39" s="248"/>
      <c r="Q39" s="245"/>
      <c r="R39" s="249"/>
      <c r="S39" s="245"/>
      <c r="T39" s="245" t="s">
        <v>304</v>
      </c>
      <c r="U39" s="248">
        <v>44862</v>
      </c>
      <c r="V39" s="248">
        <v>0</v>
      </c>
      <c r="W39" s="245" t="s">
        <v>311</v>
      </c>
      <c r="X39" s="248">
        <v>45106</v>
      </c>
      <c r="Y39" s="245" t="s">
        <v>189</v>
      </c>
      <c r="Z39" s="245" t="s">
        <v>321</v>
      </c>
      <c r="AA39" s="248"/>
      <c r="AB39" s="248"/>
      <c r="AC39" s="248">
        <v>0</v>
      </c>
      <c r="AD39" s="245" t="s">
        <v>987</v>
      </c>
      <c r="AE39" s="245" t="s">
        <v>1879</v>
      </c>
      <c r="AF39" s="245" t="s">
        <v>221</v>
      </c>
      <c r="AG39" s="245">
        <v>0</v>
      </c>
      <c r="AH39" s="245" t="s">
        <v>295</v>
      </c>
      <c r="AI39" s="245" t="s">
        <v>295</v>
      </c>
      <c r="AJ39" s="245" t="s">
        <v>359</v>
      </c>
    </row>
    <row r="40" spans="1:45" ht="15.75" customHeight="1">
      <c r="A40" s="245">
        <v>0</v>
      </c>
      <c r="B40" s="245" t="s">
        <v>268</v>
      </c>
      <c r="C40" s="246" t="s">
        <v>122</v>
      </c>
      <c r="D40" s="246" t="s">
        <v>334</v>
      </c>
      <c r="E40" s="246" t="s">
        <v>341</v>
      </c>
      <c r="F40" s="246" t="s">
        <v>350</v>
      </c>
      <c r="G40" s="273" t="s">
        <v>881</v>
      </c>
      <c r="H40" s="247">
        <v>0.91</v>
      </c>
      <c r="I40" s="246">
        <v>44</v>
      </c>
      <c r="J40" s="210">
        <v>43417</v>
      </c>
      <c r="K40" s="247">
        <v>5.9068493150684933</v>
      </c>
      <c r="L40" s="248">
        <v>0</v>
      </c>
      <c r="M40" s="248">
        <v>0</v>
      </c>
      <c r="N40" s="248">
        <v>43433</v>
      </c>
      <c r="O40" s="248" t="s">
        <v>303</v>
      </c>
      <c r="P40" s="248"/>
      <c r="Q40" s="245"/>
      <c r="R40" s="249"/>
      <c r="S40" s="245"/>
      <c r="T40" s="245" t="s">
        <v>304</v>
      </c>
      <c r="U40" s="248">
        <v>43482</v>
      </c>
      <c r="V40" s="248">
        <v>0</v>
      </c>
      <c r="W40" s="245" t="s">
        <v>311</v>
      </c>
      <c r="X40" s="248">
        <v>43983</v>
      </c>
      <c r="Y40" s="245" t="s">
        <v>189</v>
      </c>
      <c r="Z40" s="245" t="s">
        <v>204</v>
      </c>
      <c r="AA40" s="248"/>
      <c r="AB40" s="248"/>
      <c r="AC40" s="248">
        <v>44713</v>
      </c>
      <c r="AD40" s="245" t="s">
        <v>1866</v>
      </c>
      <c r="AE40" s="245">
        <v>0</v>
      </c>
      <c r="AF40" s="245" t="s">
        <v>207</v>
      </c>
      <c r="AG40" s="245">
        <v>0</v>
      </c>
      <c r="AH40" s="245">
        <v>0</v>
      </c>
      <c r="AI40" s="245" t="s">
        <v>295</v>
      </c>
      <c r="AJ40" s="245" t="s">
        <v>359</v>
      </c>
    </row>
    <row r="41" spans="1:45" ht="15.75" customHeight="1">
      <c r="A41" s="245" t="s">
        <v>192</v>
      </c>
      <c r="B41" s="245" t="s">
        <v>191</v>
      </c>
      <c r="C41" s="246" t="s">
        <v>122</v>
      </c>
      <c r="D41" s="246" t="s">
        <v>336</v>
      </c>
      <c r="E41" s="246" t="s">
        <v>339</v>
      </c>
      <c r="F41" s="246" t="s">
        <v>348</v>
      </c>
      <c r="G41" s="273" t="s">
        <v>550</v>
      </c>
      <c r="H41" s="247">
        <v>0.61</v>
      </c>
      <c r="I41" s="246">
        <v>51</v>
      </c>
      <c r="J41" s="245">
        <v>2018</v>
      </c>
      <c r="K41" s="247">
        <v>5.8438356164383558</v>
      </c>
      <c r="L41" s="248">
        <v>0</v>
      </c>
      <c r="M41" s="248">
        <v>0</v>
      </c>
      <c r="N41" s="248">
        <v>43445</v>
      </c>
      <c r="O41" s="245" t="s">
        <v>247</v>
      </c>
      <c r="P41" s="248">
        <v>43588</v>
      </c>
      <c r="Q41" s="245" t="s">
        <v>272</v>
      </c>
      <c r="R41" s="249" t="s">
        <v>941</v>
      </c>
      <c r="S41" s="245" t="s">
        <v>195</v>
      </c>
      <c r="T41" s="245"/>
      <c r="U41" s="248"/>
      <c r="V41" s="248">
        <v>0</v>
      </c>
      <c r="W41" s="245" t="s">
        <v>210</v>
      </c>
      <c r="X41" s="248">
        <v>43599</v>
      </c>
      <c r="Y41" s="245" t="s">
        <v>189</v>
      </c>
      <c r="Z41" s="245" t="s">
        <v>946</v>
      </c>
      <c r="AA41" s="248">
        <v>0</v>
      </c>
      <c r="AB41" s="248">
        <v>0</v>
      </c>
      <c r="AC41" s="248">
        <v>0</v>
      </c>
      <c r="AD41" s="245" t="s">
        <v>1880</v>
      </c>
      <c r="AE41" s="245" t="s">
        <v>1869</v>
      </c>
      <c r="AF41" s="245" t="s">
        <v>149</v>
      </c>
      <c r="AG41" s="245">
        <v>0</v>
      </c>
      <c r="AH41" s="245" t="s">
        <v>299</v>
      </c>
      <c r="AI41" s="245" t="s">
        <v>299</v>
      </c>
      <c r="AJ41" s="245" t="s">
        <v>358</v>
      </c>
    </row>
    <row r="42" spans="1:45" ht="15.75" customHeight="1">
      <c r="A42" s="245">
        <v>0</v>
      </c>
      <c r="B42" s="245" t="s">
        <v>254</v>
      </c>
      <c r="C42" s="246" t="s">
        <v>122</v>
      </c>
      <c r="D42" s="246" t="s">
        <v>159</v>
      </c>
      <c r="E42" s="246" t="s">
        <v>333</v>
      </c>
      <c r="F42" s="246" t="s">
        <v>347</v>
      </c>
      <c r="G42" s="246" t="s">
        <v>804</v>
      </c>
      <c r="H42" s="247">
        <v>4.33</v>
      </c>
      <c r="I42" s="246">
        <v>269</v>
      </c>
      <c r="J42" s="210">
        <v>43462</v>
      </c>
      <c r="K42" s="247">
        <v>5.7835616438356166</v>
      </c>
      <c r="L42" s="248">
        <v>0</v>
      </c>
      <c r="M42" s="248">
        <v>0</v>
      </c>
      <c r="N42" s="248">
        <v>43836</v>
      </c>
      <c r="O42" s="248" t="s">
        <v>303</v>
      </c>
      <c r="P42" s="248" t="s">
        <v>303</v>
      </c>
      <c r="Q42" s="245"/>
      <c r="R42" s="249"/>
      <c r="S42" s="245"/>
      <c r="T42" s="245" t="s">
        <v>311</v>
      </c>
      <c r="U42" s="248">
        <v>44271</v>
      </c>
      <c r="V42" s="248">
        <v>0</v>
      </c>
      <c r="W42" s="245" t="s">
        <v>315</v>
      </c>
      <c r="X42" s="248">
        <v>0</v>
      </c>
      <c r="Y42" s="245" t="s">
        <v>211</v>
      </c>
      <c r="Z42" s="245" t="s">
        <v>321</v>
      </c>
      <c r="AA42" s="248"/>
      <c r="AB42" s="248"/>
      <c r="AC42" s="248">
        <v>0</v>
      </c>
      <c r="AD42" s="245" t="s">
        <v>987</v>
      </c>
      <c r="AE42" s="245">
        <v>0</v>
      </c>
      <c r="AF42" s="245" t="s">
        <v>235</v>
      </c>
      <c r="AG42" s="245">
        <v>0</v>
      </c>
      <c r="AH42" s="245" t="s">
        <v>277</v>
      </c>
      <c r="AI42" s="245" t="s">
        <v>277</v>
      </c>
      <c r="AJ42" s="245" t="s">
        <v>359</v>
      </c>
    </row>
    <row r="43" spans="1:45" ht="15.75" customHeight="1">
      <c r="A43" s="245">
        <v>0</v>
      </c>
      <c r="B43" s="245" t="s">
        <v>206</v>
      </c>
      <c r="C43" s="246" t="s">
        <v>140</v>
      </c>
      <c r="D43" s="246" t="s">
        <v>331</v>
      </c>
      <c r="E43" s="246" t="s">
        <v>332</v>
      </c>
      <c r="F43" s="246" t="s">
        <v>151</v>
      </c>
      <c r="G43" s="276" t="s">
        <v>688</v>
      </c>
      <c r="H43" s="247">
        <v>1.32</v>
      </c>
      <c r="I43" s="246">
        <v>54</v>
      </c>
      <c r="J43" s="210">
        <v>43465</v>
      </c>
      <c r="K43" s="247">
        <v>5.7753424657534245</v>
      </c>
      <c r="L43" s="248">
        <v>44260</v>
      </c>
      <c r="M43" s="248">
        <v>44260</v>
      </c>
      <c r="N43" s="248">
        <v>0</v>
      </c>
      <c r="O43" s="248" t="s">
        <v>314</v>
      </c>
      <c r="P43" s="248" t="s">
        <v>314</v>
      </c>
      <c r="Q43" s="245"/>
      <c r="R43" s="249"/>
      <c r="S43" s="245"/>
      <c r="T43" s="245" t="s">
        <v>316</v>
      </c>
      <c r="U43" s="248">
        <v>0</v>
      </c>
      <c r="V43" s="248">
        <v>44020</v>
      </c>
      <c r="W43" s="245" t="s">
        <v>305</v>
      </c>
      <c r="X43" s="248">
        <v>0</v>
      </c>
      <c r="Y43" s="245" t="s">
        <v>211</v>
      </c>
      <c r="Z43" s="245" t="s">
        <v>321</v>
      </c>
      <c r="AA43" s="248"/>
      <c r="AB43" s="248"/>
      <c r="AC43" s="248">
        <v>0</v>
      </c>
      <c r="AD43" s="245" t="s">
        <v>987</v>
      </c>
      <c r="AE43" s="245">
        <v>0</v>
      </c>
      <c r="AF43" s="245" t="s">
        <v>206</v>
      </c>
      <c r="AG43" s="245" t="s">
        <v>955</v>
      </c>
      <c r="AH43" s="245">
        <v>0</v>
      </c>
      <c r="AI43" s="245" t="s">
        <v>297</v>
      </c>
      <c r="AJ43" s="245" t="s">
        <v>359</v>
      </c>
    </row>
    <row r="44" spans="1:45" ht="15.75" customHeight="1">
      <c r="A44" s="245">
        <v>0</v>
      </c>
      <c r="B44" s="245" t="s">
        <v>254</v>
      </c>
      <c r="C44" s="246" t="s">
        <v>140</v>
      </c>
      <c r="D44" s="246" t="s">
        <v>331</v>
      </c>
      <c r="E44" s="246" t="s">
        <v>332</v>
      </c>
      <c r="F44" s="246" t="s">
        <v>147</v>
      </c>
      <c r="G44" s="276" t="s">
        <v>767</v>
      </c>
      <c r="H44" s="247">
        <v>3.86</v>
      </c>
      <c r="I44" s="246">
        <v>182</v>
      </c>
      <c r="J44" s="210">
        <v>43465</v>
      </c>
      <c r="K44" s="247">
        <v>5.7753424657534245</v>
      </c>
      <c r="L44" s="248">
        <v>0</v>
      </c>
      <c r="M44" s="248">
        <v>0</v>
      </c>
      <c r="N44" s="248">
        <v>43845</v>
      </c>
      <c r="O44" s="248" t="s">
        <v>303</v>
      </c>
      <c r="P44" s="248" t="s">
        <v>303</v>
      </c>
      <c r="Q44" s="245"/>
      <c r="R44" s="249"/>
      <c r="S44" s="245"/>
      <c r="T44" s="245" t="s">
        <v>304</v>
      </c>
      <c r="U44" s="248">
        <v>43886</v>
      </c>
      <c r="V44" s="248">
        <v>44025</v>
      </c>
      <c r="W44" s="245" t="s">
        <v>305</v>
      </c>
      <c r="X44" s="248">
        <v>0</v>
      </c>
      <c r="Y44" s="245" t="s">
        <v>211</v>
      </c>
      <c r="Z44" s="245" t="s">
        <v>321</v>
      </c>
      <c r="AA44" s="248"/>
      <c r="AB44" s="248"/>
      <c r="AC44" s="248">
        <v>0</v>
      </c>
      <c r="AD44" s="245" t="s">
        <v>987</v>
      </c>
      <c r="AE44" s="245">
        <v>0</v>
      </c>
      <c r="AF44" s="245" t="s">
        <v>134</v>
      </c>
      <c r="AG44" s="245" t="s">
        <v>945</v>
      </c>
      <c r="AH44" s="245" t="s">
        <v>278</v>
      </c>
      <c r="AI44" s="245" t="s">
        <v>297</v>
      </c>
      <c r="AJ44" s="245" t="s">
        <v>359</v>
      </c>
    </row>
    <row r="45" spans="1:45" ht="15.75" customHeight="1">
      <c r="A45" s="245">
        <v>0</v>
      </c>
      <c r="B45" s="245" t="s">
        <v>227</v>
      </c>
      <c r="C45" s="246" t="s">
        <v>140</v>
      </c>
      <c r="D45" s="246" t="s">
        <v>331</v>
      </c>
      <c r="E45" s="246" t="s">
        <v>332</v>
      </c>
      <c r="F45" s="246" t="s">
        <v>143</v>
      </c>
      <c r="G45" s="276" t="s">
        <v>415</v>
      </c>
      <c r="H45" s="247">
        <v>5.28</v>
      </c>
      <c r="I45" s="246">
        <v>231</v>
      </c>
      <c r="J45" s="210">
        <v>43465</v>
      </c>
      <c r="K45" s="247">
        <v>5.7753424657534245</v>
      </c>
      <c r="L45" s="248">
        <v>45442</v>
      </c>
      <c r="M45" s="248">
        <v>45442</v>
      </c>
      <c r="N45" s="248">
        <v>44209</v>
      </c>
      <c r="O45" s="248" t="s">
        <v>303</v>
      </c>
      <c r="P45" s="248" t="s">
        <v>303</v>
      </c>
      <c r="Q45" s="245"/>
      <c r="R45" s="249"/>
      <c r="S45" s="245"/>
      <c r="T45" s="245" t="s">
        <v>310</v>
      </c>
      <c r="U45" s="248">
        <v>0</v>
      </c>
      <c r="V45" s="248">
        <v>0</v>
      </c>
      <c r="W45" s="245" t="s">
        <v>315</v>
      </c>
      <c r="X45" s="248">
        <v>0</v>
      </c>
      <c r="Y45" s="245" t="s">
        <v>211</v>
      </c>
      <c r="Z45" s="245" t="s">
        <v>321</v>
      </c>
      <c r="AA45" s="248"/>
      <c r="AB45" s="248"/>
      <c r="AC45" s="248">
        <v>0</v>
      </c>
      <c r="AD45" s="245" t="s">
        <v>987</v>
      </c>
      <c r="AE45" s="245" t="s">
        <v>1869</v>
      </c>
      <c r="AF45" s="245" t="s">
        <v>235</v>
      </c>
      <c r="AG45" s="245" t="s">
        <v>945</v>
      </c>
      <c r="AH45" s="245" t="s">
        <v>297</v>
      </c>
      <c r="AI45" s="245" t="s">
        <v>297</v>
      </c>
      <c r="AJ45" s="245" t="s">
        <v>359</v>
      </c>
    </row>
    <row r="46" spans="1:45" ht="15.75" customHeight="1">
      <c r="A46" s="245">
        <v>0</v>
      </c>
      <c r="B46" s="245" t="s">
        <v>234</v>
      </c>
      <c r="C46" s="246" t="s">
        <v>122</v>
      </c>
      <c r="D46" s="246" t="s">
        <v>159</v>
      </c>
      <c r="E46" s="246" t="s">
        <v>333</v>
      </c>
      <c r="F46" s="246" t="s">
        <v>166</v>
      </c>
      <c r="G46" s="246" t="s">
        <v>850</v>
      </c>
      <c r="H46" s="247">
        <v>2.0813259999999998</v>
      </c>
      <c r="I46" s="246">
        <v>88</v>
      </c>
      <c r="J46" s="210">
        <v>43465</v>
      </c>
      <c r="K46" s="247">
        <v>5.7753424657534245</v>
      </c>
      <c r="L46" s="248">
        <v>45131</v>
      </c>
      <c r="M46" s="248">
        <v>45131</v>
      </c>
      <c r="N46" s="248">
        <v>43927</v>
      </c>
      <c r="O46" s="248" t="s">
        <v>303</v>
      </c>
      <c r="P46" s="248"/>
      <c r="Q46" s="245"/>
      <c r="R46" s="249"/>
      <c r="S46" s="245"/>
      <c r="T46" s="245" t="s">
        <v>304</v>
      </c>
      <c r="U46" s="248">
        <v>43991</v>
      </c>
      <c r="V46" s="248">
        <v>44091</v>
      </c>
      <c r="W46" s="245" t="s">
        <v>305</v>
      </c>
      <c r="X46" s="248">
        <v>0</v>
      </c>
      <c r="Y46" s="245" t="s">
        <v>211</v>
      </c>
      <c r="Z46" s="245" t="s">
        <v>321</v>
      </c>
      <c r="AA46" s="248"/>
      <c r="AB46" s="248"/>
      <c r="AC46" s="248">
        <v>0</v>
      </c>
      <c r="AD46" s="245" t="s">
        <v>987</v>
      </c>
      <c r="AE46" s="245" t="s">
        <v>1858</v>
      </c>
      <c r="AF46" s="245" t="s">
        <v>235</v>
      </c>
      <c r="AG46" s="245">
        <v>0</v>
      </c>
      <c r="AH46" s="245">
        <v>0</v>
      </c>
      <c r="AI46" s="245" t="s">
        <v>286</v>
      </c>
      <c r="AJ46" s="245" t="s">
        <v>359</v>
      </c>
    </row>
    <row r="47" spans="1:45" ht="15.75" customHeight="1">
      <c r="A47" s="245">
        <v>0</v>
      </c>
      <c r="B47" s="245" t="s">
        <v>231</v>
      </c>
      <c r="C47" s="246" t="s">
        <v>122</v>
      </c>
      <c r="D47" s="246" t="s">
        <v>336</v>
      </c>
      <c r="E47" s="246" t="s">
        <v>346</v>
      </c>
      <c r="F47" s="246" t="s">
        <v>354</v>
      </c>
      <c r="G47" s="273" t="s">
        <v>532</v>
      </c>
      <c r="H47" s="247">
        <v>0.21</v>
      </c>
      <c r="I47" s="246">
        <v>10</v>
      </c>
      <c r="J47" s="245">
        <v>2019</v>
      </c>
      <c r="K47" s="247">
        <v>5.6684931506849319</v>
      </c>
      <c r="L47" s="248">
        <v>0</v>
      </c>
      <c r="M47" s="248">
        <v>0</v>
      </c>
      <c r="N47" s="248">
        <v>43517</v>
      </c>
      <c r="O47" s="245" t="s">
        <v>247</v>
      </c>
      <c r="P47" s="248">
        <v>43654</v>
      </c>
      <c r="Q47" s="245" t="s">
        <v>272</v>
      </c>
      <c r="R47" s="249">
        <v>43599</v>
      </c>
      <c r="S47" s="245" t="s">
        <v>195</v>
      </c>
      <c r="T47" s="245"/>
      <c r="U47" s="248"/>
      <c r="V47" s="248">
        <v>45232</v>
      </c>
      <c r="W47" s="245" t="s">
        <v>222</v>
      </c>
      <c r="X47" s="248">
        <v>43655</v>
      </c>
      <c r="Y47" s="245" t="s">
        <v>189</v>
      </c>
      <c r="Z47" s="245" t="s">
        <v>204</v>
      </c>
      <c r="AA47" s="248">
        <v>45251</v>
      </c>
      <c r="AB47" s="248">
        <v>45251</v>
      </c>
      <c r="AC47" s="248">
        <v>45266</v>
      </c>
      <c r="AD47" s="245" t="s">
        <v>1859</v>
      </c>
      <c r="AE47" s="245" t="s">
        <v>1873</v>
      </c>
      <c r="AF47" s="245" t="s">
        <v>942</v>
      </c>
      <c r="AG47" s="245">
        <v>0</v>
      </c>
      <c r="AH47" s="245" t="s">
        <v>299</v>
      </c>
      <c r="AI47" s="245" t="s">
        <v>299</v>
      </c>
      <c r="AJ47" s="245" t="s">
        <v>358</v>
      </c>
    </row>
    <row r="48" spans="1:45" ht="15.75" customHeight="1">
      <c r="A48" s="245">
        <v>0</v>
      </c>
      <c r="B48" s="245" t="s">
        <v>242</v>
      </c>
      <c r="C48" s="246" t="s">
        <v>140</v>
      </c>
      <c r="D48" s="246" t="s">
        <v>331</v>
      </c>
      <c r="E48" s="246" t="s">
        <v>332</v>
      </c>
      <c r="F48" s="246" t="s">
        <v>143</v>
      </c>
      <c r="G48" s="276" t="s">
        <v>399</v>
      </c>
      <c r="H48" s="247">
        <v>0.28999999999999998</v>
      </c>
      <c r="I48" s="246">
        <v>18</v>
      </c>
      <c r="J48" s="245">
        <v>2019</v>
      </c>
      <c r="K48" s="247">
        <v>5.6547945205479451</v>
      </c>
      <c r="L48" s="248">
        <v>45391</v>
      </c>
      <c r="M48" s="248">
        <v>0</v>
      </c>
      <c r="N48" s="248">
        <v>45391</v>
      </c>
      <c r="O48" s="245" t="s">
        <v>252</v>
      </c>
      <c r="P48" s="248">
        <v>44231</v>
      </c>
      <c r="Q48" s="245" t="s">
        <v>258</v>
      </c>
      <c r="R48" s="249">
        <v>43544</v>
      </c>
      <c r="S48" s="245" t="s">
        <v>195</v>
      </c>
      <c r="T48" s="245"/>
      <c r="U48" s="248"/>
      <c r="V48" s="248">
        <v>45078</v>
      </c>
      <c r="W48" s="245" t="s">
        <v>222</v>
      </c>
      <c r="X48" s="248">
        <v>0</v>
      </c>
      <c r="Y48" s="245" t="s">
        <v>211</v>
      </c>
      <c r="Z48" s="245" t="s">
        <v>190</v>
      </c>
      <c r="AA48" s="248">
        <v>0</v>
      </c>
      <c r="AB48" s="248">
        <v>0</v>
      </c>
      <c r="AC48" s="248">
        <v>0</v>
      </c>
      <c r="AD48" s="245" t="s">
        <v>987</v>
      </c>
      <c r="AE48" s="245" t="s">
        <v>1873</v>
      </c>
      <c r="AF48" s="245" t="s">
        <v>235</v>
      </c>
      <c r="AG48" s="245" t="s">
        <v>945</v>
      </c>
      <c r="AH48" s="245" t="s">
        <v>297</v>
      </c>
      <c r="AI48" s="245" t="s">
        <v>297</v>
      </c>
      <c r="AJ48" s="245" t="s">
        <v>358</v>
      </c>
    </row>
    <row r="49" spans="1:36" ht="15.75" customHeight="1">
      <c r="A49" s="245" t="s">
        <v>192</v>
      </c>
      <c r="B49" s="245" t="s">
        <v>212</v>
      </c>
      <c r="C49" s="246" t="s">
        <v>122</v>
      </c>
      <c r="D49" s="246" t="s">
        <v>336</v>
      </c>
      <c r="E49" s="246" t="s">
        <v>346</v>
      </c>
      <c r="F49" s="246" t="s">
        <v>354</v>
      </c>
      <c r="G49" s="273" t="s">
        <v>540</v>
      </c>
      <c r="H49" s="247">
        <v>0.1</v>
      </c>
      <c r="I49" s="246">
        <v>5</v>
      </c>
      <c r="J49" s="245">
        <v>2019</v>
      </c>
      <c r="K49" s="247">
        <v>5.6410958904109592</v>
      </c>
      <c r="L49" s="248">
        <v>0</v>
      </c>
      <c r="M49" s="248">
        <v>0</v>
      </c>
      <c r="N49" s="248">
        <v>43522</v>
      </c>
      <c r="O49" s="245" t="s">
        <v>247</v>
      </c>
      <c r="P49" s="248">
        <v>43686</v>
      </c>
      <c r="Q49" s="245" t="s">
        <v>272</v>
      </c>
      <c r="R49" s="249">
        <v>43592</v>
      </c>
      <c r="S49" s="245" t="s">
        <v>195</v>
      </c>
      <c r="T49" s="245"/>
      <c r="U49" s="248"/>
      <c r="V49" s="248">
        <v>45272</v>
      </c>
      <c r="W49" s="245" t="s">
        <v>222</v>
      </c>
      <c r="X49" s="248">
        <v>43733</v>
      </c>
      <c r="Y49" s="245" t="s">
        <v>189</v>
      </c>
      <c r="Z49" s="245" t="s">
        <v>204</v>
      </c>
      <c r="AA49" s="248">
        <v>0</v>
      </c>
      <c r="AB49" s="248">
        <v>43760</v>
      </c>
      <c r="AC49" s="248">
        <v>43818</v>
      </c>
      <c r="AD49" s="245" t="s">
        <v>1859</v>
      </c>
      <c r="AE49" s="245" t="s">
        <v>1873</v>
      </c>
      <c r="AF49" s="245" t="s">
        <v>942</v>
      </c>
      <c r="AG49" s="245">
        <v>0</v>
      </c>
      <c r="AH49" s="245" t="s">
        <v>299</v>
      </c>
      <c r="AI49" s="245" t="s">
        <v>299</v>
      </c>
      <c r="AJ49" s="245" t="s">
        <v>358</v>
      </c>
    </row>
    <row r="50" spans="1:36" ht="15.75" customHeight="1">
      <c r="A50" s="245">
        <v>0</v>
      </c>
      <c r="B50" s="245" t="s">
        <v>260</v>
      </c>
      <c r="C50" s="246" t="s">
        <v>122</v>
      </c>
      <c r="D50" s="246" t="s">
        <v>334</v>
      </c>
      <c r="E50" s="246" t="s">
        <v>343</v>
      </c>
      <c r="F50" s="246" t="s">
        <v>351</v>
      </c>
      <c r="G50" s="273" t="s">
        <v>589</v>
      </c>
      <c r="H50" s="247">
        <v>7.0000000000000007E-2</v>
      </c>
      <c r="I50" s="246">
        <v>12</v>
      </c>
      <c r="J50" s="245">
        <v>2019</v>
      </c>
      <c r="K50" s="247">
        <v>5.6410958904109592</v>
      </c>
      <c r="L50" s="248">
        <v>0</v>
      </c>
      <c r="M50" s="248">
        <v>0</v>
      </c>
      <c r="N50" s="248">
        <v>43514</v>
      </c>
      <c r="O50" s="245" t="s">
        <v>247</v>
      </c>
      <c r="P50" s="248">
        <v>43685</v>
      </c>
      <c r="Q50" s="245" t="s">
        <v>272</v>
      </c>
      <c r="R50" s="249">
        <v>43539</v>
      </c>
      <c r="S50" s="245" t="s">
        <v>195</v>
      </c>
      <c r="T50" s="245"/>
      <c r="U50" s="248"/>
      <c r="V50" s="248">
        <v>0</v>
      </c>
      <c r="W50" s="245" t="s">
        <v>203</v>
      </c>
      <c r="X50" s="248">
        <v>43699</v>
      </c>
      <c r="Y50" s="245" t="s">
        <v>189</v>
      </c>
      <c r="Z50" s="245" t="s">
        <v>190</v>
      </c>
      <c r="AA50" s="248">
        <v>0</v>
      </c>
      <c r="AB50" s="248">
        <v>0</v>
      </c>
      <c r="AC50" s="248">
        <v>0</v>
      </c>
      <c r="AD50" s="245" t="s">
        <v>987</v>
      </c>
      <c r="AE50" s="245">
        <v>0</v>
      </c>
      <c r="AF50" s="245" t="s">
        <v>216</v>
      </c>
      <c r="AG50" s="245">
        <v>0</v>
      </c>
      <c r="AH50" s="245" t="s">
        <v>295</v>
      </c>
      <c r="AI50" s="245" t="s">
        <v>295</v>
      </c>
      <c r="AJ50" s="245" t="s">
        <v>358</v>
      </c>
    </row>
    <row r="51" spans="1:36" ht="15.75" customHeight="1">
      <c r="A51" s="245">
        <v>0</v>
      </c>
      <c r="B51" s="245" t="s">
        <v>205</v>
      </c>
      <c r="C51" s="246" t="s">
        <v>122</v>
      </c>
      <c r="D51" s="246" t="s">
        <v>336</v>
      </c>
      <c r="E51" s="246" t="s">
        <v>346</v>
      </c>
      <c r="F51" s="246" t="s">
        <v>354</v>
      </c>
      <c r="G51" s="273" t="s">
        <v>534</v>
      </c>
      <c r="H51" s="247">
        <v>0.1</v>
      </c>
      <c r="I51" s="246">
        <v>8</v>
      </c>
      <c r="J51" s="245">
        <v>2019</v>
      </c>
      <c r="K51" s="247">
        <v>5.6356164383561644</v>
      </c>
      <c r="L51" s="248">
        <v>0</v>
      </c>
      <c r="M51" s="248">
        <v>0</v>
      </c>
      <c r="N51" s="248">
        <v>43543</v>
      </c>
      <c r="O51" s="245" t="s">
        <v>247</v>
      </c>
      <c r="P51" s="248">
        <v>43666</v>
      </c>
      <c r="Q51" s="245" t="s">
        <v>272</v>
      </c>
      <c r="R51" s="249">
        <v>43556</v>
      </c>
      <c r="S51" s="245" t="s">
        <v>195</v>
      </c>
      <c r="T51" s="245"/>
      <c r="U51" s="248"/>
      <c r="V51" s="248">
        <v>0</v>
      </c>
      <c r="W51" s="245" t="s">
        <v>203</v>
      </c>
      <c r="X51" s="248">
        <v>43704</v>
      </c>
      <c r="Y51" s="245" t="s">
        <v>189</v>
      </c>
      <c r="Z51" s="245" t="s">
        <v>204</v>
      </c>
      <c r="AA51" s="248">
        <v>0</v>
      </c>
      <c r="AB51" s="248">
        <v>44090</v>
      </c>
      <c r="AC51" s="248">
        <v>44092</v>
      </c>
      <c r="AD51" s="245" t="s">
        <v>1880</v>
      </c>
      <c r="AE51" s="245" t="s">
        <v>1879</v>
      </c>
      <c r="AF51" s="245" t="s">
        <v>942</v>
      </c>
      <c r="AG51" s="245">
        <v>0</v>
      </c>
      <c r="AH51" s="245" t="s">
        <v>299</v>
      </c>
      <c r="AI51" s="245" t="s">
        <v>299</v>
      </c>
      <c r="AJ51" s="245" t="s">
        <v>358</v>
      </c>
    </row>
    <row r="52" spans="1:36" ht="15.75" customHeight="1">
      <c r="A52" s="245">
        <v>0</v>
      </c>
      <c r="B52" s="245" t="s">
        <v>191</v>
      </c>
      <c r="C52" s="246" t="s">
        <v>122</v>
      </c>
      <c r="D52" s="246" t="s">
        <v>159</v>
      </c>
      <c r="E52" s="246" t="s">
        <v>339</v>
      </c>
      <c r="F52" s="246" t="s">
        <v>348</v>
      </c>
      <c r="G52" s="246" t="s">
        <v>597</v>
      </c>
      <c r="H52" s="247">
        <v>0.24</v>
      </c>
      <c r="I52" s="246">
        <v>11</v>
      </c>
      <c r="J52" s="245">
        <v>2019</v>
      </c>
      <c r="K52" s="247">
        <v>5.6356164383561644</v>
      </c>
      <c r="L52" s="248">
        <v>0</v>
      </c>
      <c r="M52" s="248">
        <v>0</v>
      </c>
      <c r="N52" s="248">
        <v>43537</v>
      </c>
      <c r="O52" s="245" t="s">
        <v>247</v>
      </c>
      <c r="P52" s="248">
        <v>45037</v>
      </c>
      <c r="Q52" s="245" t="s">
        <v>272</v>
      </c>
      <c r="R52" s="249">
        <v>43598</v>
      </c>
      <c r="S52" s="245" t="s">
        <v>195</v>
      </c>
      <c r="T52" s="245"/>
      <c r="U52" s="248"/>
      <c r="V52" s="248">
        <v>45075</v>
      </c>
      <c r="W52" s="245" t="s">
        <v>222</v>
      </c>
      <c r="X52" s="248">
        <v>0</v>
      </c>
      <c r="Y52" s="245" t="s">
        <v>211</v>
      </c>
      <c r="Z52" s="245" t="s">
        <v>190</v>
      </c>
      <c r="AA52" s="248">
        <v>0</v>
      </c>
      <c r="AB52" s="248">
        <v>0</v>
      </c>
      <c r="AC52" s="248">
        <v>0</v>
      </c>
      <c r="AD52" s="245" t="s">
        <v>987</v>
      </c>
      <c r="AE52" s="245" t="s">
        <v>1861</v>
      </c>
      <c r="AF52" s="245" t="s">
        <v>149</v>
      </c>
      <c r="AG52" s="245">
        <v>0</v>
      </c>
      <c r="AH52" s="245" t="s">
        <v>280</v>
      </c>
      <c r="AI52" s="245" t="s">
        <v>280</v>
      </c>
      <c r="AJ52" s="245" t="s">
        <v>358</v>
      </c>
    </row>
    <row r="53" spans="1:36" ht="15.75" customHeight="1">
      <c r="A53" s="245">
        <v>0</v>
      </c>
      <c r="B53" s="245" t="s">
        <v>191</v>
      </c>
      <c r="C53" s="246" t="s">
        <v>122</v>
      </c>
      <c r="D53" s="246" t="s">
        <v>159</v>
      </c>
      <c r="E53" s="246" t="s">
        <v>339</v>
      </c>
      <c r="F53" s="246" t="s">
        <v>348</v>
      </c>
      <c r="G53" s="246" t="s">
        <v>596</v>
      </c>
      <c r="H53" s="247">
        <v>0.33</v>
      </c>
      <c r="I53" s="246">
        <v>18</v>
      </c>
      <c r="J53" s="245">
        <v>2019</v>
      </c>
      <c r="K53" s="247">
        <v>5.6164383561643838</v>
      </c>
      <c r="L53" s="248">
        <v>0</v>
      </c>
      <c r="M53" s="248">
        <v>0</v>
      </c>
      <c r="N53" s="248">
        <v>43539</v>
      </c>
      <c r="O53" s="245" t="s">
        <v>247</v>
      </c>
      <c r="P53" s="248">
        <v>45037</v>
      </c>
      <c r="Q53" s="245" t="s">
        <v>272</v>
      </c>
      <c r="R53" s="249">
        <v>43544</v>
      </c>
      <c r="S53" s="245" t="s">
        <v>195</v>
      </c>
      <c r="T53" s="245"/>
      <c r="U53" s="248"/>
      <c r="V53" s="248">
        <v>44511</v>
      </c>
      <c r="W53" s="245" t="s">
        <v>222</v>
      </c>
      <c r="X53" s="248">
        <v>0</v>
      </c>
      <c r="Y53" s="245" t="s">
        <v>211</v>
      </c>
      <c r="Z53" s="245" t="s">
        <v>190</v>
      </c>
      <c r="AA53" s="248">
        <v>0</v>
      </c>
      <c r="AB53" s="248">
        <v>0</v>
      </c>
      <c r="AC53" s="248">
        <v>0</v>
      </c>
      <c r="AD53" s="245" t="s">
        <v>987</v>
      </c>
      <c r="AE53" s="245" t="s">
        <v>1858</v>
      </c>
      <c r="AF53" s="245" t="s">
        <v>149</v>
      </c>
      <c r="AG53" s="245">
        <v>0</v>
      </c>
      <c r="AH53" s="245" t="s">
        <v>280</v>
      </c>
      <c r="AI53" s="245" t="s">
        <v>280</v>
      </c>
      <c r="AJ53" s="245" t="s">
        <v>358</v>
      </c>
    </row>
    <row r="54" spans="1:36" ht="15.75" customHeight="1">
      <c r="A54" s="245">
        <v>0</v>
      </c>
      <c r="B54" s="245" t="s">
        <v>227</v>
      </c>
      <c r="C54" s="246" t="s">
        <v>122</v>
      </c>
      <c r="D54" s="246" t="s">
        <v>336</v>
      </c>
      <c r="E54" s="246" t="s">
        <v>346</v>
      </c>
      <c r="F54" s="246" t="s">
        <v>353</v>
      </c>
      <c r="G54" s="273" t="s">
        <v>1881</v>
      </c>
      <c r="H54" s="247">
        <v>0.47</v>
      </c>
      <c r="I54" s="246">
        <v>43</v>
      </c>
      <c r="J54" s="245">
        <v>2019</v>
      </c>
      <c r="K54" s="247">
        <v>5.6109589041095891</v>
      </c>
      <c r="L54" s="248">
        <v>0</v>
      </c>
      <c r="M54" s="248">
        <v>0</v>
      </c>
      <c r="N54" s="248">
        <v>43680</v>
      </c>
      <c r="O54" s="245" t="s">
        <v>247</v>
      </c>
      <c r="P54" s="248">
        <v>44473</v>
      </c>
      <c r="Q54" s="245" t="s">
        <v>272</v>
      </c>
      <c r="R54" s="249">
        <v>43572</v>
      </c>
      <c r="S54" s="245" t="s">
        <v>195</v>
      </c>
      <c r="T54" s="245"/>
      <c r="U54" s="248"/>
      <c r="V54" s="248">
        <v>45114</v>
      </c>
      <c r="W54" s="245" t="s">
        <v>222</v>
      </c>
      <c r="X54" s="248">
        <v>44635</v>
      </c>
      <c r="Y54" s="245" t="s">
        <v>189</v>
      </c>
      <c r="Z54" s="245" t="s">
        <v>204</v>
      </c>
      <c r="AA54" s="248">
        <v>45148</v>
      </c>
      <c r="AB54" s="248">
        <v>45148</v>
      </c>
      <c r="AC54" s="248">
        <v>45258</v>
      </c>
      <c r="AD54" s="245" t="s">
        <v>987</v>
      </c>
      <c r="AE54" s="245">
        <v>0</v>
      </c>
      <c r="AF54" s="245" t="s">
        <v>944</v>
      </c>
      <c r="AG54" s="245">
        <v>0</v>
      </c>
      <c r="AH54" s="245">
        <v>0</v>
      </c>
      <c r="AI54" s="245" t="s">
        <v>299</v>
      </c>
      <c r="AJ54" s="245" t="s">
        <v>358</v>
      </c>
    </row>
    <row r="55" spans="1:36" ht="15.75" customHeight="1">
      <c r="A55" s="245">
        <v>0</v>
      </c>
      <c r="B55" s="245" t="s">
        <v>191</v>
      </c>
      <c r="C55" s="246" t="s">
        <v>140</v>
      </c>
      <c r="D55" s="246" t="s">
        <v>331</v>
      </c>
      <c r="E55" s="246" t="s">
        <v>332</v>
      </c>
      <c r="F55" s="246" t="s">
        <v>147</v>
      </c>
      <c r="G55" s="246" t="s">
        <v>492</v>
      </c>
      <c r="H55" s="247">
        <v>0.63</v>
      </c>
      <c r="I55" s="246">
        <v>12</v>
      </c>
      <c r="J55" s="245">
        <v>2019</v>
      </c>
      <c r="K55" s="247">
        <v>5.6</v>
      </c>
      <c r="L55" s="248">
        <v>45281</v>
      </c>
      <c r="M55" s="248">
        <v>45281</v>
      </c>
      <c r="N55" s="248">
        <v>43538</v>
      </c>
      <c r="O55" s="245" t="s">
        <v>247</v>
      </c>
      <c r="P55" s="248">
        <v>0</v>
      </c>
      <c r="Q55" s="245" t="s">
        <v>276</v>
      </c>
      <c r="R55" s="249">
        <v>43585</v>
      </c>
      <c r="S55" s="245" t="s">
        <v>195</v>
      </c>
      <c r="T55" s="245"/>
      <c r="U55" s="248"/>
      <c r="V55" s="248">
        <v>43720</v>
      </c>
      <c r="W55" s="245" t="s">
        <v>222</v>
      </c>
      <c r="X55" s="248">
        <v>0</v>
      </c>
      <c r="Y55" s="245" t="s">
        <v>211</v>
      </c>
      <c r="Z55" s="245" t="s">
        <v>190</v>
      </c>
      <c r="AA55" s="248">
        <v>0</v>
      </c>
      <c r="AB55" s="248">
        <v>0</v>
      </c>
      <c r="AC55" s="248">
        <v>0</v>
      </c>
      <c r="AD55" s="245" t="s">
        <v>987</v>
      </c>
      <c r="AE55" s="245">
        <v>0</v>
      </c>
      <c r="AF55" s="245" t="s">
        <v>235</v>
      </c>
      <c r="AG55" s="245">
        <v>0</v>
      </c>
      <c r="AH55" s="245" t="s">
        <v>286</v>
      </c>
      <c r="AI55" s="245" t="s">
        <v>286</v>
      </c>
      <c r="AJ55" s="245" t="s">
        <v>358</v>
      </c>
    </row>
    <row r="56" spans="1:36" ht="15.75" customHeight="1">
      <c r="A56" s="245">
        <v>0</v>
      </c>
      <c r="B56" s="245" t="s">
        <v>254</v>
      </c>
      <c r="C56" s="246" t="s">
        <v>140</v>
      </c>
      <c r="D56" s="246" t="s">
        <v>331</v>
      </c>
      <c r="E56" s="246" t="s">
        <v>332</v>
      </c>
      <c r="F56" s="246" t="s">
        <v>147</v>
      </c>
      <c r="G56" s="276" t="s">
        <v>764</v>
      </c>
      <c r="H56" s="247">
        <v>3.94</v>
      </c>
      <c r="I56" s="246">
        <v>248</v>
      </c>
      <c r="J56" s="210">
        <v>43529</v>
      </c>
      <c r="K56" s="247">
        <v>5.6</v>
      </c>
      <c r="L56" s="248">
        <v>0</v>
      </c>
      <c r="M56" s="248">
        <v>0</v>
      </c>
      <c r="N56" s="248">
        <v>43551</v>
      </c>
      <c r="O56" s="248" t="s">
        <v>303</v>
      </c>
      <c r="P56" s="248" t="s">
        <v>303</v>
      </c>
      <c r="Q56" s="245"/>
      <c r="R56" s="249"/>
      <c r="S56" s="245"/>
      <c r="T56" s="245" t="s">
        <v>304</v>
      </c>
      <c r="U56" s="248">
        <v>43600</v>
      </c>
      <c r="V56" s="248">
        <v>44455</v>
      </c>
      <c r="W56" s="245" t="s">
        <v>305</v>
      </c>
      <c r="X56" s="248">
        <v>0</v>
      </c>
      <c r="Y56" s="245" t="s">
        <v>211</v>
      </c>
      <c r="Z56" s="245" t="s">
        <v>321</v>
      </c>
      <c r="AA56" s="248"/>
      <c r="AB56" s="248"/>
      <c r="AC56" s="248">
        <v>0</v>
      </c>
      <c r="AD56" s="245" t="s">
        <v>987</v>
      </c>
      <c r="AE56" s="245">
        <v>0</v>
      </c>
      <c r="AF56" s="245" t="s">
        <v>134</v>
      </c>
      <c r="AG56" s="245" t="s">
        <v>945</v>
      </c>
      <c r="AH56" s="245" t="s">
        <v>278</v>
      </c>
      <c r="AI56" s="245" t="s">
        <v>297</v>
      </c>
      <c r="AJ56" s="245" t="s">
        <v>359</v>
      </c>
    </row>
    <row r="57" spans="1:36" ht="15.75" customHeight="1">
      <c r="A57" s="245">
        <v>0</v>
      </c>
      <c r="B57" s="245" t="s">
        <v>191</v>
      </c>
      <c r="C57" s="246" t="s">
        <v>140</v>
      </c>
      <c r="D57" s="246" t="s">
        <v>331</v>
      </c>
      <c r="E57" s="246" t="s">
        <v>332</v>
      </c>
      <c r="F57" s="246" t="s">
        <v>147</v>
      </c>
      <c r="G57" s="246" t="s">
        <v>489</v>
      </c>
      <c r="H57" s="247">
        <v>0.16</v>
      </c>
      <c r="I57" s="246">
        <v>6</v>
      </c>
      <c r="J57" s="245">
        <v>2019</v>
      </c>
      <c r="K57" s="247">
        <v>5.5397260273972604</v>
      </c>
      <c r="L57" s="248">
        <v>45282</v>
      </c>
      <c r="M57" s="248">
        <v>45282</v>
      </c>
      <c r="N57" s="248">
        <v>43551</v>
      </c>
      <c r="O57" s="245" t="s">
        <v>247</v>
      </c>
      <c r="P57" s="248">
        <v>0</v>
      </c>
      <c r="Q57" s="245" t="s">
        <v>276</v>
      </c>
      <c r="R57" s="249">
        <v>44323</v>
      </c>
      <c r="S57" s="245" t="s">
        <v>195</v>
      </c>
      <c r="T57" s="245"/>
      <c r="U57" s="248"/>
      <c r="V57" s="248">
        <v>43927</v>
      </c>
      <c r="W57" s="245" t="s">
        <v>222</v>
      </c>
      <c r="X57" s="248">
        <v>0</v>
      </c>
      <c r="Y57" s="245" t="s">
        <v>211</v>
      </c>
      <c r="Z57" s="245" t="s">
        <v>190</v>
      </c>
      <c r="AA57" s="248">
        <v>0</v>
      </c>
      <c r="AB57" s="248">
        <v>0</v>
      </c>
      <c r="AC57" s="248">
        <v>0</v>
      </c>
      <c r="AD57" s="245" t="s">
        <v>987</v>
      </c>
      <c r="AE57" s="245">
        <v>0</v>
      </c>
      <c r="AF57" s="245" t="s">
        <v>235</v>
      </c>
      <c r="AG57" s="245">
        <v>0</v>
      </c>
      <c r="AH57" s="245" t="s">
        <v>286</v>
      </c>
      <c r="AI57" s="245" t="s">
        <v>286</v>
      </c>
      <c r="AJ57" s="245" t="s">
        <v>358</v>
      </c>
    </row>
    <row r="58" spans="1:36" ht="15.75" customHeight="1">
      <c r="A58" s="245">
        <v>0</v>
      </c>
      <c r="B58" s="245" t="s">
        <v>227</v>
      </c>
      <c r="C58" s="246" t="s">
        <v>122</v>
      </c>
      <c r="D58" s="246" t="s">
        <v>159</v>
      </c>
      <c r="E58" s="246" t="s">
        <v>333</v>
      </c>
      <c r="F58" s="246" t="s">
        <v>162</v>
      </c>
      <c r="G58" s="281" t="s">
        <v>812</v>
      </c>
      <c r="H58" s="247">
        <v>3.05</v>
      </c>
      <c r="I58" s="246">
        <v>174</v>
      </c>
      <c r="J58" s="210">
        <v>43553</v>
      </c>
      <c r="K58" s="247">
        <v>5.5342465753424657</v>
      </c>
      <c r="L58" s="248">
        <v>45105</v>
      </c>
      <c r="M58" s="248">
        <v>45105</v>
      </c>
      <c r="N58" s="248">
        <v>44714</v>
      </c>
      <c r="O58" s="248" t="s">
        <v>303</v>
      </c>
      <c r="P58" s="248" t="s">
        <v>303</v>
      </c>
      <c r="Q58" s="245"/>
      <c r="R58" s="249"/>
      <c r="S58" s="245"/>
      <c r="T58" s="245" t="s">
        <v>304</v>
      </c>
      <c r="U58" s="248">
        <v>44784</v>
      </c>
      <c r="V58" s="248">
        <v>44834</v>
      </c>
      <c r="W58" s="245" t="s">
        <v>305</v>
      </c>
      <c r="X58" s="248">
        <v>0</v>
      </c>
      <c r="Y58" s="245" t="s">
        <v>211</v>
      </c>
      <c r="Z58" s="245" t="s">
        <v>321</v>
      </c>
      <c r="AA58" s="248"/>
      <c r="AB58" s="248"/>
      <c r="AC58" s="248">
        <v>0</v>
      </c>
      <c r="AD58" s="245" t="s">
        <v>987</v>
      </c>
      <c r="AE58" s="245" t="s">
        <v>1882</v>
      </c>
      <c r="AF58" s="245" t="s">
        <v>235</v>
      </c>
      <c r="AG58" s="245">
        <v>0</v>
      </c>
      <c r="AH58" s="245" t="s">
        <v>292</v>
      </c>
      <c r="AI58" s="245" t="s">
        <v>292</v>
      </c>
      <c r="AJ58" s="245" t="s">
        <v>359</v>
      </c>
    </row>
    <row r="59" spans="1:36" ht="15.75" customHeight="1">
      <c r="A59" s="245">
        <v>0</v>
      </c>
      <c r="B59" s="245" t="s">
        <v>268</v>
      </c>
      <c r="C59" s="246" t="s">
        <v>122</v>
      </c>
      <c r="D59" s="246" t="s">
        <v>336</v>
      </c>
      <c r="E59" s="246" t="s">
        <v>346</v>
      </c>
      <c r="F59" s="246" t="s">
        <v>353</v>
      </c>
      <c r="G59" s="273" t="s">
        <v>607</v>
      </c>
      <c r="H59" s="247">
        <v>0.27</v>
      </c>
      <c r="I59" s="246">
        <v>27</v>
      </c>
      <c r="J59" s="245">
        <v>2019</v>
      </c>
      <c r="K59" s="247">
        <v>5.463013698630137</v>
      </c>
      <c r="L59" s="248">
        <v>0</v>
      </c>
      <c r="M59" s="248">
        <v>0</v>
      </c>
      <c r="N59" s="248">
        <v>43590</v>
      </c>
      <c r="O59" s="245" t="s">
        <v>247</v>
      </c>
      <c r="P59" s="248">
        <v>44490</v>
      </c>
      <c r="Q59" s="245" t="s">
        <v>272</v>
      </c>
      <c r="R59" s="249">
        <v>43822</v>
      </c>
      <c r="S59" s="245" t="s">
        <v>195</v>
      </c>
      <c r="T59" s="245"/>
      <c r="U59" s="248"/>
      <c r="V59" s="248">
        <v>45075</v>
      </c>
      <c r="W59" s="245" t="s">
        <v>222</v>
      </c>
      <c r="X59" s="248">
        <v>44651</v>
      </c>
      <c r="Y59" s="245" t="s">
        <v>189</v>
      </c>
      <c r="Z59" s="245" t="s">
        <v>204</v>
      </c>
      <c r="AA59" s="248">
        <v>45092</v>
      </c>
      <c r="AB59" s="248">
        <v>45092</v>
      </c>
      <c r="AC59" s="248">
        <v>45239</v>
      </c>
      <c r="AD59" s="245" t="s">
        <v>987</v>
      </c>
      <c r="AE59" s="245">
        <v>0</v>
      </c>
      <c r="AF59" s="245" t="s">
        <v>213</v>
      </c>
      <c r="AG59" s="245">
        <v>0</v>
      </c>
      <c r="AH59" s="245">
        <v>0</v>
      </c>
      <c r="AI59" s="245" t="s">
        <v>289</v>
      </c>
      <c r="AJ59" s="245" t="s">
        <v>358</v>
      </c>
    </row>
    <row r="60" spans="1:36" ht="15.75" customHeight="1">
      <c r="A60" s="245">
        <v>0</v>
      </c>
      <c r="B60" s="245" t="s">
        <v>219</v>
      </c>
      <c r="C60" s="246" t="s">
        <v>122</v>
      </c>
      <c r="D60" s="246" t="s">
        <v>336</v>
      </c>
      <c r="E60" s="246" t="s">
        <v>346</v>
      </c>
      <c r="F60" s="246" t="s">
        <v>353</v>
      </c>
      <c r="G60" s="273" t="s">
        <v>614</v>
      </c>
      <c r="H60" s="247">
        <v>0.28999999999999998</v>
      </c>
      <c r="I60" s="246">
        <v>13</v>
      </c>
      <c r="J60" s="245">
        <v>2019</v>
      </c>
      <c r="K60" s="247">
        <v>5.463013698630137</v>
      </c>
      <c r="L60" s="248">
        <v>0</v>
      </c>
      <c r="M60" s="248">
        <v>0</v>
      </c>
      <c r="N60" s="248">
        <v>45037</v>
      </c>
      <c r="O60" s="245" t="s">
        <v>247</v>
      </c>
      <c r="P60" s="248">
        <v>45037</v>
      </c>
      <c r="Q60" s="245" t="s">
        <v>272</v>
      </c>
      <c r="R60" s="249">
        <v>43599</v>
      </c>
      <c r="S60" s="245" t="s">
        <v>195</v>
      </c>
      <c r="T60" s="245"/>
      <c r="U60" s="248"/>
      <c r="V60" s="248">
        <v>45105</v>
      </c>
      <c r="W60" s="245" t="s">
        <v>222</v>
      </c>
      <c r="X60" s="248">
        <v>43699</v>
      </c>
      <c r="Y60" s="245" t="s">
        <v>189</v>
      </c>
      <c r="Z60" s="245" t="s">
        <v>204</v>
      </c>
      <c r="AA60" s="248">
        <v>45113</v>
      </c>
      <c r="AB60" s="248">
        <v>45113</v>
      </c>
      <c r="AC60" s="248">
        <v>45266</v>
      </c>
      <c r="AD60" s="245" t="s">
        <v>987</v>
      </c>
      <c r="AE60" s="245">
        <v>0</v>
      </c>
      <c r="AF60" s="245" t="s">
        <v>213</v>
      </c>
      <c r="AG60" s="245">
        <v>0</v>
      </c>
      <c r="AH60" s="245" t="s">
        <v>299</v>
      </c>
      <c r="AI60" s="245" t="s">
        <v>299</v>
      </c>
      <c r="AJ60" s="245" t="s">
        <v>358</v>
      </c>
    </row>
    <row r="61" spans="1:36" ht="15.75" customHeight="1">
      <c r="A61" s="245">
        <v>0</v>
      </c>
      <c r="B61" s="245" t="s">
        <v>191</v>
      </c>
      <c r="C61" s="246" t="s">
        <v>122</v>
      </c>
      <c r="D61" s="246" t="s">
        <v>336</v>
      </c>
      <c r="E61" s="246" t="s">
        <v>346</v>
      </c>
      <c r="F61" s="246" t="s">
        <v>353</v>
      </c>
      <c r="G61" s="273" t="s">
        <v>552</v>
      </c>
      <c r="H61" s="247">
        <v>0.25</v>
      </c>
      <c r="I61" s="246">
        <v>48</v>
      </c>
      <c r="J61" s="245">
        <v>2019</v>
      </c>
      <c r="K61" s="247">
        <v>5.4465753424657537</v>
      </c>
      <c r="L61" s="248">
        <v>0</v>
      </c>
      <c r="M61" s="248">
        <v>0</v>
      </c>
      <c r="N61" s="248">
        <v>43599</v>
      </c>
      <c r="O61" s="245" t="s">
        <v>247</v>
      </c>
      <c r="P61" s="248">
        <v>43673</v>
      </c>
      <c r="Q61" s="245" t="s">
        <v>272</v>
      </c>
      <c r="R61" s="249">
        <v>43637</v>
      </c>
      <c r="S61" s="245" t="s">
        <v>195</v>
      </c>
      <c r="T61" s="245"/>
      <c r="U61" s="248"/>
      <c r="V61" s="248">
        <v>43914</v>
      </c>
      <c r="W61" s="245" t="s">
        <v>222</v>
      </c>
      <c r="X61" s="248">
        <v>43796</v>
      </c>
      <c r="Y61" s="245" t="s">
        <v>189</v>
      </c>
      <c r="Z61" s="245" t="s">
        <v>204</v>
      </c>
      <c r="AA61" s="248">
        <v>0</v>
      </c>
      <c r="AB61" s="248">
        <v>44154</v>
      </c>
      <c r="AC61" s="248">
        <v>44159</v>
      </c>
      <c r="AD61" s="245" t="s">
        <v>1859</v>
      </c>
      <c r="AE61" s="245" t="s">
        <v>1878</v>
      </c>
      <c r="AF61" s="245" t="s">
        <v>942</v>
      </c>
      <c r="AG61" s="245">
        <v>0</v>
      </c>
      <c r="AH61" s="245" t="s">
        <v>299</v>
      </c>
      <c r="AI61" s="245" t="s">
        <v>299</v>
      </c>
      <c r="AJ61" s="245" t="s">
        <v>358</v>
      </c>
    </row>
    <row r="62" spans="1:36" ht="15.75" customHeight="1">
      <c r="A62" s="245" t="s">
        <v>192</v>
      </c>
      <c r="B62" s="245" t="s">
        <v>212</v>
      </c>
      <c r="C62" s="246" t="s">
        <v>122</v>
      </c>
      <c r="D62" s="246" t="s">
        <v>336</v>
      </c>
      <c r="E62" s="246" t="s">
        <v>346</v>
      </c>
      <c r="F62" s="246" t="s">
        <v>354</v>
      </c>
      <c r="G62" s="273" t="s">
        <v>546</v>
      </c>
      <c r="H62" s="247">
        <v>0.13</v>
      </c>
      <c r="I62" s="246">
        <v>17</v>
      </c>
      <c r="J62" s="245">
        <v>2019</v>
      </c>
      <c r="K62" s="247">
        <v>5.4</v>
      </c>
      <c r="L62" s="248">
        <v>0</v>
      </c>
      <c r="M62" s="248">
        <v>0</v>
      </c>
      <c r="N62" s="248">
        <v>43607</v>
      </c>
      <c r="O62" s="245" t="s">
        <v>247</v>
      </c>
      <c r="P62" s="248">
        <v>43654</v>
      </c>
      <c r="Q62" s="245" t="s">
        <v>272</v>
      </c>
      <c r="R62" s="249">
        <v>43775</v>
      </c>
      <c r="S62" s="245" t="s">
        <v>195</v>
      </c>
      <c r="T62" s="245"/>
      <c r="U62" s="248"/>
      <c r="V62" s="248">
        <v>45272</v>
      </c>
      <c r="W62" s="245" t="s">
        <v>222</v>
      </c>
      <c r="X62" s="248">
        <v>43732</v>
      </c>
      <c r="Y62" s="245" t="s">
        <v>189</v>
      </c>
      <c r="Z62" s="245" t="s">
        <v>204</v>
      </c>
      <c r="AA62" s="248">
        <v>0</v>
      </c>
      <c r="AB62" s="248">
        <v>43725</v>
      </c>
      <c r="AC62" s="248">
        <v>43727</v>
      </c>
      <c r="AD62" s="245" t="s">
        <v>1877</v>
      </c>
      <c r="AE62" s="245" t="s">
        <v>1879</v>
      </c>
      <c r="AF62" s="245" t="s">
        <v>942</v>
      </c>
      <c r="AG62" s="245">
        <v>0</v>
      </c>
      <c r="AH62" s="245" t="s">
        <v>299</v>
      </c>
      <c r="AI62" s="245" t="s">
        <v>299</v>
      </c>
      <c r="AJ62" s="245" t="s">
        <v>358</v>
      </c>
    </row>
    <row r="63" spans="1:36" ht="15.75" customHeight="1">
      <c r="A63" s="245">
        <v>0</v>
      </c>
      <c r="B63" s="245" t="s">
        <v>234</v>
      </c>
      <c r="C63" s="246" t="s">
        <v>122</v>
      </c>
      <c r="D63" s="246" t="s">
        <v>159</v>
      </c>
      <c r="E63" s="246" t="s">
        <v>333</v>
      </c>
      <c r="F63" s="246" t="s">
        <v>163</v>
      </c>
      <c r="G63" s="276" t="s">
        <v>731</v>
      </c>
      <c r="H63" s="247">
        <v>19.71</v>
      </c>
      <c r="I63" s="246">
        <v>1210</v>
      </c>
      <c r="J63" s="210">
        <v>43605</v>
      </c>
      <c r="K63" s="247">
        <v>5.3917808219178083</v>
      </c>
      <c r="L63" s="248">
        <v>45131</v>
      </c>
      <c r="M63" s="248">
        <v>45131</v>
      </c>
      <c r="N63" s="248">
        <v>44414</v>
      </c>
      <c r="O63" s="248" t="s">
        <v>303</v>
      </c>
      <c r="P63" s="248" t="s">
        <v>303</v>
      </c>
      <c r="Q63" s="245"/>
      <c r="R63" s="249"/>
      <c r="S63" s="245"/>
      <c r="T63" s="245" t="s">
        <v>304</v>
      </c>
      <c r="U63" s="248">
        <v>44838</v>
      </c>
      <c r="V63" s="248">
        <v>0</v>
      </c>
      <c r="W63" s="245" t="s">
        <v>315</v>
      </c>
      <c r="X63" s="248">
        <v>0</v>
      </c>
      <c r="Y63" s="245" t="s">
        <v>211</v>
      </c>
      <c r="Z63" s="245" t="s">
        <v>321</v>
      </c>
      <c r="AA63" s="248"/>
      <c r="AB63" s="248"/>
      <c r="AC63" s="248">
        <v>0</v>
      </c>
      <c r="AD63" s="245" t="s">
        <v>987</v>
      </c>
      <c r="AE63" s="245">
        <v>0</v>
      </c>
      <c r="AF63" s="245" t="s">
        <v>228</v>
      </c>
      <c r="AG63" s="245" t="s">
        <v>955</v>
      </c>
      <c r="AH63" s="245">
        <v>0</v>
      </c>
      <c r="AI63" s="245" t="s">
        <v>278</v>
      </c>
      <c r="AJ63" s="245" t="s">
        <v>359</v>
      </c>
    </row>
    <row r="64" spans="1:36" ht="15.75" customHeight="1">
      <c r="A64" s="245">
        <v>0</v>
      </c>
      <c r="B64" s="245" t="s">
        <v>268</v>
      </c>
      <c r="C64" s="246" t="s">
        <v>122</v>
      </c>
      <c r="D64" s="246" t="s">
        <v>336</v>
      </c>
      <c r="E64" s="246" t="s">
        <v>346</v>
      </c>
      <c r="F64" s="246" t="s">
        <v>353</v>
      </c>
      <c r="G64" s="273" t="s">
        <v>609</v>
      </c>
      <c r="H64" s="247">
        <v>0.28000000000000003</v>
      </c>
      <c r="I64" s="246">
        <v>23</v>
      </c>
      <c r="J64" s="245">
        <v>2019</v>
      </c>
      <c r="K64" s="247">
        <v>5.3835616438356162</v>
      </c>
      <c r="L64" s="248">
        <v>0</v>
      </c>
      <c r="M64" s="248">
        <v>0</v>
      </c>
      <c r="N64" s="248">
        <v>44154</v>
      </c>
      <c r="O64" s="245" t="s">
        <v>247</v>
      </c>
      <c r="P64" s="248">
        <v>44327</v>
      </c>
      <c r="Q64" s="245" t="s">
        <v>272</v>
      </c>
      <c r="R64" s="249">
        <v>43663</v>
      </c>
      <c r="S64" s="245" t="s">
        <v>195</v>
      </c>
      <c r="T64" s="245"/>
      <c r="U64" s="248"/>
      <c r="V64" s="248">
        <v>45114</v>
      </c>
      <c r="W64" s="245" t="s">
        <v>222</v>
      </c>
      <c r="X64" s="248">
        <v>44489</v>
      </c>
      <c r="Y64" s="245" t="s">
        <v>189</v>
      </c>
      <c r="Z64" s="245" t="s">
        <v>204</v>
      </c>
      <c r="AA64" s="248">
        <v>45120</v>
      </c>
      <c r="AB64" s="248">
        <v>45120</v>
      </c>
      <c r="AC64" s="248">
        <v>45286</v>
      </c>
      <c r="AD64" s="245" t="s">
        <v>987</v>
      </c>
      <c r="AE64" s="245">
        <v>0</v>
      </c>
      <c r="AF64" s="245" t="s">
        <v>213</v>
      </c>
      <c r="AG64" s="245">
        <v>0</v>
      </c>
      <c r="AH64" s="245">
        <v>0</v>
      </c>
      <c r="AI64" s="245" t="s">
        <v>289</v>
      </c>
      <c r="AJ64" s="245" t="s">
        <v>358</v>
      </c>
    </row>
    <row r="65" spans="1:36" ht="15.75" customHeight="1">
      <c r="A65" s="245">
        <v>0</v>
      </c>
      <c r="B65" s="245" t="s">
        <v>260</v>
      </c>
      <c r="C65" s="246" t="s">
        <v>122</v>
      </c>
      <c r="D65" s="246" t="s">
        <v>334</v>
      </c>
      <c r="E65" s="246" t="s">
        <v>345</v>
      </c>
      <c r="F65" s="246" t="s">
        <v>352</v>
      </c>
      <c r="G65" s="273" t="s">
        <v>591</v>
      </c>
      <c r="H65" s="247">
        <v>0.85</v>
      </c>
      <c r="I65" s="246">
        <v>95</v>
      </c>
      <c r="J65" s="245">
        <v>2019</v>
      </c>
      <c r="K65" s="247">
        <v>5.3835616438356162</v>
      </c>
      <c r="L65" s="248">
        <v>0</v>
      </c>
      <c r="M65" s="248">
        <v>0</v>
      </c>
      <c r="N65" s="248">
        <v>43591</v>
      </c>
      <c r="O65" s="245" t="s">
        <v>247</v>
      </c>
      <c r="P65" s="248">
        <v>44109</v>
      </c>
      <c r="Q65" s="245" t="s">
        <v>272</v>
      </c>
      <c r="R65" s="249">
        <v>43678</v>
      </c>
      <c r="S65" s="245" t="s">
        <v>195</v>
      </c>
      <c r="T65" s="245"/>
      <c r="U65" s="248"/>
      <c r="V65" s="248">
        <v>0</v>
      </c>
      <c r="W65" s="245" t="s">
        <v>203</v>
      </c>
      <c r="X65" s="248">
        <v>44460</v>
      </c>
      <c r="Y65" s="245" t="s">
        <v>189</v>
      </c>
      <c r="Z65" s="245" t="s">
        <v>196</v>
      </c>
      <c r="AA65" s="248">
        <v>45176</v>
      </c>
      <c r="AB65" s="248">
        <v>45176</v>
      </c>
      <c r="AC65" s="248">
        <v>0</v>
      </c>
      <c r="AD65" s="245" t="s">
        <v>987</v>
      </c>
      <c r="AE65" s="245">
        <v>0</v>
      </c>
      <c r="AF65" s="245" t="s">
        <v>213</v>
      </c>
      <c r="AG65" s="245">
        <v>0</v>
      </c>
      <c r="AH65" s="245" t="s">
        <v>295</v>
      </c>
      <c r="AI65" s="245" t="s">
        <v>295</v>
      </c>
      <c r="AJ65" s="245" t="s">
        <v>358</v>
      </c>
    </row>
    <row r="66" spans="1:36" ht="15.75" customHeight="1">
      <c r="A66" s="245">
        <v>0</v>
      </c>
      <c r="B66" s="245" t="s">
        <v>191</v>
      </c>
      <c r="C66" s="246" t="s">
        <v>122</v>
      </c>
      <c r="D66" s="246" t="s">
        <v>336</v>
      </c>
      <c r="E66" s="246" t="s">
        <v>346</v>
      </c>
      <c r="F66" s="246" t="s">
        <v>353</v>
      </c>
      <c r="G66" s="273" t="s">
        <v>555</v>
      </c>
      <c r="H66" s="247">
        <v>0.17</v>
      </c>
      <c r="I66" s="246">
        <v>5</v>
      </c>
      <c r="J66" s="245">
        <v>2019</v>
      </c>
      <c r="K66" s="247">
        <v>5.3424657534246576</v>
      </c>
      <c r="L66" s="248">
        <v>0</v>
      </c>
      <c r="M66" s="248">
        <v>0</v>
      </c>
      <c r="N66" s="248">
        <v>43652</v>
      </c>
      <c r="O66" s="245" t="s">
        <v>247</v>
      </c>
      <c r="P66" s="248">
        <v>43809</v>
      </c>
      <c r="Q66" s="245" t="s">
        <v>272</v>
      </c>
      <c r="R66" s="249">
        <v>43664</v>
      </c>
      <c r="S66" s="245" t="s">
        <v>195</v>
      </c>
      <c r="T66" s="245"/>
      <c r="U66" s="248"/>
      <c r="V66" s="248">
        <v>43720</v>
      </c>
      <c r="W66" s="245" t="s">
        <v>222</v>
      </c>
      <c r="X66" s="248">
        <v>43829</v>
      </c>
      <c r="Y66" s="245" t="s">
        <v>189</v>
      </c>
      <c r="Z66" s="245" t="s">
        <v>204</v>
      </c>
      <c r="AA66" s="248">
        <v>0</v>
      </c>
      <c r="AB66" s="248">
        <v>44181</v>
      </c>
      <c r="AC66" s="248">
        <v>44186</v>
      </c>
      <c r="AD66" s="245" t="s">
        <v>1859</v>
      </c>
      <c r="AE66" s="245" t="s">
        <v>1883</v>
      </c>
      <c r="AF66" s="245" t="s">
        <v>942</v>
      </c>
      <c r="AG66" s="245">
        <v>0</v>
      </c>
      <c r="AH66" s="245" t="s">
        <v>299</v>
      </c>
      <c r="AI66" s="245" t="s">
        <v>299</v>
      </c>
      <c r="AJ66" s="245" t="s">
        <v>358</v>
      </c>
    </row>
    <row r="67" spans="1:36" ht="15.75" customHeight="1">
      <c r="A67" s="245" t="s">
        <v>192</v>
      </c>
      <c r="B67" s="245" t="s">
        <v>212</v>
      </c>
      <c r="C67" s="246" t="s">
        <v>122</v>
      </c>
      <c r="D67" s="246" t="s">
        <v>336</v>
      </c>
      <c r="E67" s="246" t="s">
        <v>346</v>
      </c>
      <c r="F67" s="246" t="s">
        <v>354</v>
      </c>
      <c r="G67" s="273" t="s">
        <v>548</v>
      </c>
      <c r="H67" s="247">
        <v>0.66</v>
      </c>
      <c r="I67" s="246">
        <v>48</v>
      </c>
      <c r="J67" s="245">
        <v>2019</v>
      </c>
      <c r="K67" s="247">
        <v>5.3260273972602743</v>
      </c>
      <c r="L67" s="248">
        <v>0</v>
      </c>
      <c r="M67" s="248">
        <v>0</v>
      </c>
      <c r="N67" s="248">
        <v>43629</v>
      </c>
      <c r="O67" s="245" t="s">
        <v>247</v>
      </c>
      <c r="P67" s="248">
        <v>44480</v>
      </c>
      <c r="Q67" s="245" t="s">
        <v>272</v>
      </c>
      <c r="R67" s="249">
        <v>43686</v>
      </c>
      <c r="S67" s="245" t="s">
        <v>195</v>
      </c>
      <c r="T67" s="245"/>
      <c r="U67" s="248"/>
      <c r="V67" s="248">
        <v>45105</v>
      </c>
      <c r="W67" s="245" t="s">
        <v>222</v>
      </c>
      <c r="X67" s="248">
        <v>44494</v>
      </c>
      <c r="Y67" s="245" t="s">
        <v>189</v>
      </c>
      <c r="Z67" s="245" t="s">
        <v>204</v>
      </c>
      <c r="AA67" s="248">
        <v>45106</v>
      </c>
      <c r="AB67" s="248">
        <v>45106</v>
      </c>
      <c r="AC67" s="248">
        <v>45377</v>
      </c>
      <c r="AD67" s="245" t="s">
        <v>1877</v>
      </c>
      <c r="AE67" s="245" t="s">
        <v>1884</v>
      </c>
      <c r="AF67" s="245" t="s">
        <v>944</v>
      </c>
      <c r="AG67" s="245">
        <v>0</v>
      </c>
      <c r="AH67" s="245" t="s">
        <v>299</v>
      </c>
      <c r="AI67" s="245" t="s">
        <v>299</v>
      </c>
      <c r="AJ67" s="245" t="s">
        <v>358</v>
      </c>
    </row>
    <row r="68" spans="1:36" ht="15.75" customHeight="1">
      <c r="A68" s="245">
        <v>0</v>
      </c>
      <c r="B68" s="245" t="s">
        <v>231</v>
      </c>
      <c r="C68" s="246" t="s">
        <v>122</v>
      </c>
      <c r="D68" s="246" t="s">
        <v>336</v>
      </c>
      <c r="E68" s="246" t="s">
        <v>346</v>
      </c>
      <c r="F68" s="246" t="s">
        <v>353</v>
      </c>
      <c r="G68" s="273" t="s">
        <v>599</v>
      </c>
      <c r="H68" s="247">
        <v>0.16</v>
      </c>
      <c r="I68" s="246">
        <v>13</v>
      </c>
      <c r="J68" s="245">
        <v>2019</v>
      </c>
      <c r="K68" s="247">
        <v>5.3232876712328769</v>
      </c>
      <c r="L68" s="248">
        <v>45272</v>
      </c>
      <c r="M68" s="248">
        <v>0</v>
      </c>
      <c r="N68" s="248">
        <v>43636</v>
      </c>
      <c r="O68" s="245" t="s">
        <v>247</v>
      </c>
      <c r="P68" s="248">
        <v>44355</v>
      </c>
      <c r="Q68" s="245" t="s">
        <v>272</v>
      </c>
      <c r="R68" s="249">
        <v>43671</v>
      </c>
      <c r="S68" s="245" t="s">
        <v>195</v>
      </c>
      <c r="T68" s="245"/>
      <c r="U68" s="248"/>
      <c r="V68" s="248">
        <v>45050</v>
      </c>
      <c r="W68" s="245" t="s">
        <v>222</v>
      </c>
      <c r="X68" s="248">
        <v>44448</v>
      </c>
      <c r="Y68" s="245" t="s">
        <v>189</v>
      </c>
      <c r="Z68" s="245" t="s">
        <v>204</v>
      </c>
      <c r="AA68" s="248">
        <v>45092</v>
      </c>
      <c r="AB68" s="248">
        <v>45092</v>
      </c>
      <c r="AC68" s="248">
        <v>45132</v>
      </c>
      <c r="AD68" s="245" t="s">
        <v>197</v>
      </c>
      <c r="AE68" s="245">
        <v>0</v>
      </c>
      <c r="AF68" s="245" t="s">
        <v>944</v>
      </c>
      <c r="AG68" s="245">
        <v>0</v>
      </c>
      <c r="AH68" s="245">
        <v>0</v>
      </c>
      <c r="AI68" s="245" t="s">
        <v>289</v>
      </c>
      <c r="AJ68" s="245" t="s">
        <v>358</v>
      </c>
    </row>
    <row r="69" spans="1:36" ht="15.75" customHeight="1">
      <c r="A69" s="245">
        <v>0</v>
      </c>
      <c r="B69" s="245" t="s">
        <v>242</v>
      </c>
      <c r="C69" s="246" t="s">
        <v>122</v>
      </c>
      <c r="D69" s="246" t="s">
        <v>336</v>
      </c>
      <c r="E69" s="246" t="s">
        <v>346</v>
      </c>
      <c r="F69" s="246" t="s">
        <v>353</v>
      </c>
      <c r="G69" s="273" t="s">
        <v>603</v>
      </c>
      <c r="H69" s="247">
        <v>0.55000000000000004</v>
      </c>
      <c r="I69" s="246">
        <v>26</v>
      </c>
      <c r="J69" s="245">
        <v>2019</v>
      </c>
      <c r="K69" s="247">
        <v>5.2931506849315069</v>
      </c>
      <c r="L69" s="248">
        <v>0</v>
      </c>
      <c r="M69" s="248">
        <v>0</v>
      </c>
      <c r="N69" s="248">
        <v>43658</v>
      </c>
      <c r="O69" s="245" t="s">
        <v>247</v>
      </c>
      <c r="P69" s="248">
        <v>44026</v>
      </c>
      <c r="Q69" s="245" t="s">
        <v>272</v>
      </c>
      <c r="R69" s="249">
        <v>43690</v>
      </c>
      <c r="S69" s="245" t="s">
        <v>195</v>
      </c>
      <c r="T69" s="245"/>
      <c r="U69" s="248"/>
      <c r="V69" s="248">
        <v>45195</v>
      </c>
      <c r="W69" s="245" t="s">
        <v>222</v>
      </c>
      <c r="X69" s="248">
        <v>44140</v>
      </c>
      <c r="Y69" s="245" t="s">
        <v>189</v>
      </c>
      <c r="Z69" s="245" t="s">
        <v>204</v>
      </c>
      <c r="AA69" s="248">
        <v>45218</v>
      </c>
      <c r="AB69" s="248">
        <v>45218</v>
      </c>
      <c r="AC69" s="248">
        <v>45232</v>
      </c>
      <c r="AD69" s="245" t="s">
        <v>987</v>
      </c>
      <c r="AE69" s="245">
        <v>0</v>
      </c>
      <c r="AF69" s="245" t="s">
        <v>944</v>
      </c>
      <c r="AG69" s="245">
        <v>0</v>
      </c>
      <c r="AH69" s="245" t="s">
        <v>289</v>
      </c>
      <c r="AI69" s="245" t="s">
        <v>299</v>
      </c>
      <c r="AJ69" s="245" t="s">
        <v>358</v>
      </c>
    </row>
    <row r="70" spans="1:36" ht="15.75" customHeight="1">
      <c r="A70" s="245">
        <v>0</v>
      </c>
      <c r="B70" s="245" t="s">
        <v>205</v>
      </c>
      <c r="C70" s="246" t="s">
        <v>122</v>
      </c>
      <c r="D70" s="246" t="s">
        <v>336</v>
      </c>
      <c r="E70" s="246" t="s">
        <v>346</v>
      </c>
      <c r="F70" s="246" t="s">
        <v>353</v>
      </c>
      <c r="G70" s="273" t="s">
        <v>536</v>
      </c>
      <c r="H70" s="247">
        <v>0.24</v>
      </c>
      <c r="I70" s="246">
        <v>30</v>
      </c>
      <c r="J70" s="245">
        <v>2019</v>
      </c>
      <c r="K70" s="247">
        <v>5.2876712328767121</v>
      </c>
      <c r="L70" s="248">
        <v>0</v>
      </c>
      <c r="M70" s="248">
        <v>0</v>
      </c>
      <c r="N70" s="248">
        <v>43592</v>
      </c>
      <c r="O70" s="245" t="s">
        <v>247</v>
      </c>
      <c r="P70" s="248">
        <v>44742</v>
      </c>
      <c r="Q70" s="245" t="s">
        <v>272</v>
      </c>
      <c r="R70" s="249">
        <v>43725</v>
      </c>
      <c r="S70" s="245" t="s">
        <v>195</v>
      </c>
      <c r="T70" s="245"/>
      <c r="U70" s="248"/>
      <c r="V70" s="248">
        <v>44388</v>
      </c>
      <c r="W70" s="245" t="s">
        <v>222</v>
      </c>
      <c r="X70" s="248">
        <v>44307</v>
      </c>
      <c r="Y70" s="245" t="s">
        <v>189</v>
      </c>
      <c r="Z70" s="245" t="s">
        <v>204</v>
      </c>
      <c r="AA70" s="248">
        <v>0</v>
      </c>
      <c r="AB70" s="248">
        <v>44460</v>
      </c>
      <c r="AC70" s="248">
        <v>44526</v>
      </c>
      <c r="AD70" s="245" t="s">
        <v>1859</v>
      </c>
      <c r="AE70" s="245" t="s">
        <v>1861</v>
      </c>
      <c r="AF70" s="245" t="s">
        <v>942</v>
      </c>
      <c r="AG70" s="245">
        <v>0</v>
      </c>
      <c r="AH70" s="245" t="s">
        <v>299</v>
      </c>
      <c r="AI70" s="245" t="s">
        <v>299</v>
      </c>
      <c r="AJ70" s="245" t="s">
        <v>358</v>
      </c>
    </row>
    <row r="71" spans="1:36" ht="15.75" customHeight="1">
      <c r="A71" s="245">
        <v>0</v>
      </c>
      <c r="B71" s="245" t="s">
        <v>268</v>
      </c>
      <c r="C71" s="246" t="s">
        <v>122</v>
      </c>
      <c r="D71" s="246" t="s">
        <v>336</v>
      </c>
      <c r="E71" s="246" t="s">
        <v>346</v>
      </c>
      <c r="F71" s="246" t="s">
        <v>353</v>
      </c>
      <c r="G71" s="273" t="s">
        <v>947</v>
      </c>
      <c r="H71" s="247">
        <v>0.45</v>
      </c>
      <c r="I71" s="246">
        <v>36</v>
      </c>
      <c r="J71" s="245">
        <v>2019</v>
      </c>
      <c r="K71" s="247">
        <v>5.2739726027397262</v>
      </c>
      <c r="L71" s="248">
        <v>0</v>
      </c>
      <c r="M71" s="248">
        <v>0</v>
      </c>
      <c r="N71" s="248">
        <v>43503</v>
      </c>
      <c r="O71" s="245" t="s">
        <v>247</v>
      </c>
      <c r="P71" s="248">
        <v>44473</v>
      </c>
      <c r="Q71" s="245" t="s">
        <v>272</v>
      </c>
      <c r="R71" s="249">
        <v>43686</v>
      </c>
      <c r="S71" s="245" t="s">
        <v>195</v>
      </c>
      <c r="T71" s="245"/>
      <c r="U71" s="248"/>
      <c r="V71" s="248">
        <v>45134</v>
      </c>
      <c r="W71" s="245" t="s">
        <v>222</v>
      </c>
      <c r="X71" s="248">
        <v>44635</v>
      </c>
      <c r="Y71" s="245" t="s">
        <v>189</v>
      </c>
      <c r="Z71" s="245" t="s">
        <v>204</v>
      </c>
      <c r="AA71" s="248">
        <v>45148</v>
      </c>
      <c r="AB71" s="248">
        <v>45148</v>
      </c>
      <c r="AC71" s="248">
        <v>45286</v>
      </c>
      <c r="AD71" s="245" t="s">
        <v>987</v>
      </c>
      <c r="AE71" s="245">
        <v>0</v>
      </c>
      <c r="AF71" s="245" t="s">
        <v>213</v>
      </c>
      <c r="AG71" s="245">
        <v>0</v>
      </c>
      <c r="AH71" s="245">
        <v>0</v>
      </c>
      <c r="AI71" s="245" t="s">
        <v>289</v>
      </c>
      <c r="AJ71" s="245" t="s">
        <v>358</v>
      </c>
    </row>
    <row r="72" spans="1:36" ht="15.75" customHeight="1">
      <c r="A72" s="245">
        <v>0</v>
      </c>
      <c r="B72" s="245" t="s">
        <v>268</v>
      </c>
      <c r="C72" s="246" t="s">
        <v>122</v>
      </c>
      <c r="D72" s="246" t="s">
        <v>336</v>
      </c>
      <c r="E72" s="246" t="s">
        <v>346</v>
      </c>
      <c r="F72" s="246" t="s">
        <v>353</v>
      </c>
      <c r="G72" s="273" t="s">
        <v>610</v>
      </c>
      <c r="H72" s="247">
        <v>0.42</v>
      </c>
      <c r="I72" s="246">
        <v>45</v>
      </c>
      <c r="J72" s="245">
        <v>2019</v>
      </c>
      <c r="K72" s="247">
        <v>5.2684931506849315</v>
      </c>
      <c r="L72" s="248">
        <v>0</v>
      </c>
      <c r="M72" s="248">
        <v>0</v>
      </c>
      <c r="N72" s="248">
        <v>43661</v>
      </c>
      <c r="O72" s="245" t="s">
        <v>247</v>
      </c>
      <c r="P72" s="248">
        <v>44355</v>
      </c>
      <c r="Q72" s="245" t="s">
        <v>272</v>
      </c>
      <c r="R72" s="249">
        <v>43715</v>
      </c>
      <c r="S72" s="245" t="s">
        <v>195</v>
      </c>
      <c r="T72" s="245"/>
      <c r="U72" s="248"/>
      <c r="V72" s="248">
        <v>45075</v>
      </c>
      <c r="W72" s="245" t="s">
        <v>222</v>
      </c>
      <c r="X72" s="248">
        <v>44489</v>
      </c>
      <c r="Y72" s="245" t="s">
        <v>189</v>
      </c>
      <c r="Z72" s="245" t="s">
        <v>204</v>
      </c>
      <c r="AA72" s="248">
        <v>45078</v>
      </c>
      <c r="AB72" s="248">
        <v>45078</v>
      </c>
      <c r="AC72" s="248">
        <v>45286</v>
      </c>
      <c r="AD72" s="245" t="s">
        <v>987</v>
      </c>
      <c r="AE72" s="245">
        <v>0</v>
      </c>
      <c r="AF72" s="245" t="s">
        <v>944</v>
      </c>
      <c r="AG72" s="245">
        <v>0</v>
      </c>
      <c r="AH72" s="245">
        <v>0</v>
      </c>
      <c r="AI72" s="245" t="s">
        <v>289</v>
      </c>
      <c r="AJ72" s="245" t="s">
        <v>358</v>
      </c>
    </row>
    <row r="73" spans="1:36" ht="15.75" customHeight="1">
      <c r="A73" s="245">
        <v>0</v>
      </c>
      <c r="B73" s="245" t="s">
        <v>231</v>
      </c>
      <c r="C73" s="246" t="s">
        <v>122</v>
      </c>
      <c r="D73" s="246" t="s">
        <v>159</v>
      </c>
      <c r="E73" s="246" t="s">
        <v>333</v>
      </c>
      <c r="F73" s="246" t="s">
        <v>350</v>
      </c>
      <c r="G73" s="273" t="s">
        <v>515</v>
      </c>
      <c r="H73" s="247">
        <v>0.44</v>
      </c>
      <c r="I73" s="246">
        <v>14</v>
      </c>
      <c r="J73" s="245">
        <v>2019</v>
      </c>
      <c r="K73" s="247">
        <v>5.2328767123287667</v>
      </c>
      <c r="L73" s="248">
        <v>0</v>
      </c>
      <c r="M73" s="248">
        <v>0</v>
      </c>
      <c r="N73" s="248">
        <v>43672</v>
      </c>
      <c r="O73" s="245" t="s">
        <v>247</v>
      </c>
      <c r="P73" s="248">
        <v>44034</v>
      </c>
      <c r="Q73" s="245" t="s">
        <v>272</v>
      </c>
      <c r="R73" s="249">
        <v>43728</v>
      </c>
      <c r="S73" s="245" t="s">
        <v>195</v>
      </c>
      <c r="T73" s="245"/>
      <c r="U73" s="248"/>
      <c r="V73" s="248">
        <v>43974</v>
      </c>
      <c r="W73" s="245" t="s">
        <v>222</v>
      </c>
      <c r="X73" s="248">
        <v>44713</v>
      </c>
      <c r="Y73" s="245" t="s">
        <v>189</v>
      </c>
      <c r="Z73" s="245" t="s">
        <v>190</v>
      </c>
      <c r="AA73" s="248">
        <v>0</v>
      </c>
      <c r="AB73" s="248">
        <v>0</v>
      </c>
      <c r="AC73" s="248">
        <v>0</v>
      </c>
      <c r="AD73" s="245" t="s">
        <v>987</v>
      </c>
      <c r="AE73" s="245">
        <v>0</v>
      </c>
      <c r="AF73" s="245" t="s">
        <v>228</v>
      </c>
      <c r="AG73" s="245">
        <v>0</v>
      </c>
      <c r="AH73" s="245" t="s">
        <v>273</v>
      </c>
      <c r="AI73" s="245" t="s">
        <v>273</v>
      </c>
      <c r="AJ73" s="245" t="s">
        <v>358</v>
      </c>
    </row>
    <row r="74" spans="1:36" ht="15.75" customHeight="1">
      <c r="A74" s="245">
        <v>0</v>
      </c>
      <c r="B74" s="245" t="s">
        <v>206</v>
      </c>
      <c r="C74" s="246" t="s">
        <v>140</v>
      </c>
      <c r="D74" s="246" t="s">
        <v>331</v>
      </c>
      <c r="E74" s="246" t="s">
        <v>332</v>
      </c>
      <c r="F74" s="246" t="s">
        <v>143</v>
      </c>
      <c r="G74" s="276" t="s">
        <v>401</v>
      </c>
      <c r="H74" s="247">
        <v>0.23</v>
      </c>
      <c r="I74" s="246">
        <v>24</v>
      </c>
      <c r="J74" s="245">
        <v>2019</v>
      </c>
      <c r="K74" s="247">
        <v>5.2136986301369861</v>
      </c>
      <c r="L74" s="248">
        <v>45295</v>
      </c>
      <c r="M74" s="248">
        <v>45296</v>
      </c>
      <c r="N74" s="248">
        <v>43681</v>
      </c>
      <c r="O74" s="245" t="s">
        <v>252</v>
      </c>
      <c r="P74" s="248">
        <v>44305</v>
      </c>
      <c r="Q74" s="245" t="s">
        <v>272</v>
      </c>
      <c r="R74" s="249">
        <v>43707</v>
      </c>
      <c r="S74" s="245" t="s">
        <v>195</v>
      </c>
      <c r="T74" s="245"/>
      <c r="U74" s="248"/>
      <c r="V74" s="248">
        <v>45254</v>
      </c>
      <c r="W74" s="245" t="s">
        <v>222</v>
      </c>
      <c r="X74" s="248">
        <v>44489</v>
      </c>
      <c r="Y74" s="245" t="s">
        <v>189</v>
      </c>
      <c r="Z74" s="245" t="s">
        <v>190</v>
      </c>
      <c r="AA74" s="248">
        <v>45232</v>
      </c>
      <c r="AB74" s="248">
        <v>0</v>
      </c>
      <c r="AC74" s="248">
        <v>0</v>
      </c>
      <c r="AD74" s="245" t="s">
        <v>987</v>
      </c>
      <c r="AE74" s="245">
        <v>0</v>
      </c>
      <c r="AF74" s="245" t="s">
        <v>228</v>
      </c>
      <c r="AG74" s="245" t="s">
        <v>945</v>
      </c>
      <c r="AH74" s="245">
        <v>0</v>
      </c>
      <c r="AI74" s="245" t="s">
        <v>297</v>
      </c>
      <c r="AJ74" s="245" t="s">
        <v>358</v>
      </c>
    </row>
    <row r="75" spans="1:36" ht="15.75" customHeight="1">
      <c r="A75" s="245">
        <v>0</v>
      </c>
      <c r="B75" s="245" t="s">
        <v>205</v>
      </c>
      <c r="C75" s="246" t="s">
        <v>122</v>
      </c>
      <c r="D75" s="246" t="s">
        <v>336</v>
      </c>
      <c r="E75" s="246" t="s">
        <v>346</v>
      </c>
      <c r="F75" s="246" t="s">
        <v>353</v>
      </c>
      <c r="G75" s="273" t="s">
        <v>538</v>
      </c>
      <c r="H75" s="247">
        <v>0.12</v>
      </c>
      <c r="I75" s="246">
        <v>17</v>
      </c>
      <c r="J75" s="245">
        <v>2019</v>
      </c>
      <c r="K75" s="247">
        <v>5.2082191780821914</v>
      </c>
      <c r="L75" s="248">
        <v>0</v>
      </c>
      <c r="M75" s="248">
        <v>0</v>
      </c>
      <c r="N75" s="248">
        <v>43593</v>
      </c>
      <c r="O75" s="245" t="s">
        <v>247</v>
      </c>
      <c r="P75" s="248">
        <v>43682</v>
      </c>
      <c r="Q75" s="245" t="s">
        <v>272</v>
      </c>
      <c r="R75" s="249">
        <v>43710</v>
      </c>
      <c r="S75" s="245" t="s">
        <v>195</v>
      </c>
      <c r="T75" s="245"/>
      <c r="U75" s="248"/>
      <c r="V75" s="248">
        <v>43916</v>
      </c>
      <c r="W75" s="245" t="s">
        <v>222</v>
      </c>
      <c r="X75" s="248">
        <v>43732</v>
      </c>
      <c r="Y75" s="245" t="s">
        <v>189</v>
      </c>
      <c r="Z75" s="245" t="s">
        <v>204</v>
      </c>
      <c r="AA75" s="248">
        <v>0</v>
      </c>
      <c r="AB75" s="248">
        <v>44364</v>
      </c>
      <c r="AC75" s="248">
        <v>44365</v>
      </c>
      <c r="AD75" s="245" t="s">
        <v>1859</v>
      </c>
      <c r="AE75" s="245" t="s">
        <v>1882</v>
      </c>
      <c r="AF75" s="245" t="s">
        <v>942</v>
      </c>
      <c r="AG75" s="245">
        <v>0</v>
      </c>
      <c r="AH75" s="245" t="s">
        <v>299</v>
      </c>
      <c r="AI75" s="245" t="s">
        <v>299</v>
      </c>
      <c r="AJ75" s="245" t="s">
        <v>358</v>
      </c>
    </row>
    <row r="76" spans="1:36" ht="15.75" customHeight="1">
      <c r="A76" s="245">
        <v>0</v>
      </c>
      <c r="B76" s="245" t="s">
        <v>268</v>
      </c>
      <c r="C76" s="246" t="s">
        <v>122</v>
      </c>
      <c r="D76" s="246" t="s">
        <v>334</v>
      </c>
      <c r="E76" s="246" t="s">
        <v>341</v>
      </c>
      <c r="F76" s="246" t="s">
        <v>350</v>
      </c>
      <c r="G76" s="273" t="s">
        <v>885</v>
      </c>
      <c r="H76" s="247">
        <v>9.42</v>
      </c>
      <c r="I76" s="246">
        <v>637</v>
      </c>
      <c r="J76" s="210">
        <v>43677</v>
      </c>
      <c r="K76" s="247">
        <v>5.1945205479452055</v>
      </c>
      <c r="L76" s="248">
        <v>0</v>
      </c>
      <c r="M76" s="248">
        <v>0</v>
      </c>
      <c r="N76" s="248">
        <v>43679</v>
      </c>
      <c r="O76" s="248" t="s">
        <v>303</v>
      </c>
      <c r="P76" s="248"/>
      <c r="Q76" s="245"/>
      <c r="R76" s="249"/>
      <c r="S76" s="245"/>
      <c r="T76" s="245" t="s">
        <v>304</v>
      </c>
      <c r="U76" s="248">
        <v>43952</v>
      </c>
      <c r="V76" s="248">
        <v>44133</v>
      </c>
      <c r="W76" s="245" t="s">
        <v>305</v>
      </c>
      <c r="X76" s="248">
        <v>44133</v>
      </c>
      <c r="Y76" s="245" t="s">
        <v>189</v>
      </c>
      <c r="Z76" s="245" t="s">
        <v>204</v>
      </c>
      <c r="AA76" s="248"/>
      <c r="AB76" s="248"/>
      <c r="AC76" s="248">
        <v>44013</v>
      </c>
      <c r="AD76" s="245" t="s">
        <v>1866</v>
      </c>
      <c r="AE76" s="245">
        <v>0</v>
      </c>
      <c r="AF76" s="245" t="s">
        <v>207</v>
      </c>
      <c r="AG76" s="245">
        <v>0</v>
      </c>
      <c r="AH76" s="245">
        <v>0</v>
      </c>
      <c r="AI76" s="245" t="s">
        <v>295</v>
      </c>
      <c r="AJ76" s="245" t="s">
        <v>359</v>
      </c>
    </row>
    <row r="77" spans="1:36" ht="15.75" customHeight="1">
      <c r="A77" s="245">
        <v>0</v>
      </c>
      <c r="B77" s="245" t="s">
        <v>234</v>
      </c>
      <c r="C77" s="246" t="s">
        <v>122</v>
      </c>
      <c r="D77" s="246" t="s">
        <v>159</v>
      </c>
      <c r="E77" s="246" t="s">
        <v>333</v>
      </c>
      <c r="F77" s="246" t="s">
        <v>166</v>
      </c>
      <c r="G77" s="246" t="s">
        <v>853</v>
      </c>
      <c r="H77" s="247">
        <v>3.2</v>
      </c>
      <c r="I77" s="246">
        <v>246</v>
      </c>
      <c r="J77" s="210">
        <v>43697</v>
      </c>
      <c r="K77" s="247">
        <v>5.13972602739726</v>
      </c>
      <c r="L77" s="248">
        <v>45099</v>
      </c>
      <c r="M77" s="248">
        <v>45099</v>
      </c>
      <c r="N77" s="248">
        <v>44731</v>
      </c>
      <c r="O77" s="248" t="s">
        <v>303</v>
      </c>
      <c r="P77" s="248"/>
      <c r="Q77" s="245"/>
      <c r="R77" s="249"/>
      <c r="S77" s="245"/>
      <c r="T77" s="245" t="s">
        <v>304</v>
      </c>
      <c r="U77" s="248">
        <v>44804</v>
      </c>
      <c r="V77" s="248">
        <v>44862</v>
      </c>
      <c r="W77" s="245" t="s">
        <v>305</v>
      </c>
      <c r="X77" s="248">
        <v>0</v>
      </c>
      <c r="Y77" s="245" t="s">
        <v>211</v>
      </c>
      <c r="Z77" s="245" t="s">
        <v>321</v>
      </c>
      <c r="AA77" s="248"/>
      <c r="AB77" s="248"/>
      <c r="AC77" s="248">
        <v>0</v>
      </c>
      <c r="AD77" s="245" t="s">
        <v>987</v>
      </c>
      <c r="AE77" s="245" t="s">
        <v>1878</v>
      </c>
      <c r="AF77" s="245" t="s">
        <v>235</v>
      </c>
      <c r="AG77" s="245">
        <v>0</v>
      </c>
      <c r="AH77" s="245">
        <v>0</v>
      </c>
      <c r="AI77" s="245" t="s">
        <v>286</v>
      </c>
      <c r="AJ77" s="245" t="s">
        <v>359</v>
      </c>
    </row>
    <row r="78" spans="1:36" ht="15.75" customHeight="1">
      <c r="A78" s="245">
        <v>0</v>
      </c>
      <c r="B78" s="245" t="s">
        <v>268</v>
      </c>
      <c r="C78" s="246" t="s">
        <v>122</v>
      </c>
      <c r="D78" s="246" t="s">
        <v>334</v>
      </c>
      <c r="E78" s="246" t="s">
        <v>345</v>
      </c>
      <c r="F78" s="246" t="s">
        <v>352</v>
      </c>
      <c r="G78" s="273" t="s">
        <v>594</v>
      </c>
      <c r="H78" s="247">
        <v>1.27</v>
      </c>
      <c r="I78" s="246">
        <v>111</v>
      </c>
      <c r="J78" s="245">
        <v>2019</v>
      </c>
      <c r="K78" s="247">
        <v>5.1369863013698627</v>
      </c>
      <c r="L78" s="248">
        <v>0</v>
      </c>
      <c r="M78" s="248">
        <v>0</v>
      </c>
      <c r="N78" s="248">
        <v>43698</v>
      </c>
      <c r="O78" s="245" t="s">
        <v>247</v>
      </c>
      <c r="P78" s="248">
        <v>44355</v>
      </c>
      <c r="Q78" s="245" t="s">
        <v>272</v>
      </c>
      <c r="R78" s="249">
        <v>43770</v>
      </c>
      <c r="S78" s="245" t="s">
        <v>195</v>
      </c>
      <c r="T78" s="245"/>
      <c r="U78" s="248"/>
      <c r="V78" s="248">
        <v>45202</v>
      </c>
      <c r="W78" s="245" t="s">
        <v>222</v>
      </c>
      <c r="X78" s="248">
        <v>44858</v>
      </c>
      <c r="Y78" s="245" t="s">
        <v>189</v>
      </c>
      <c r="Z78" s="245" t="s">
        <v>196</v>
      </c>
      <c r="AA78" s="248">
        <v>45202</v>
      </c>
      <c r="AB78" s="248">
        <v>45202</v>
      </c>
      <c r="AC78" s="248">
        <v>0</v>
      </c>
      <c r="AD78" s="245" t="s">
        <v>987</v>
      </c>
      <c r="AE78" s="245">
        <v>0</v>
      </c>
      <c r="AF78" s="245" t="s">
        <v>213</v>
      </c>
      <c r="AG78" s="245">
        <v>0</v>
      </c>
      <c r="AH78" s="245">
        <v>0</v>
      </c>
      <c r="AI78" s="245" t="s">
        <v>295</v>
      </c>
      <c r="AJ78" s="245" t="s">
        <v>358</v>
      </c>
    </row>
    <row r="79" spans="1:36" ht="15.75" customHeight="1">
      <c r="A79" s="245">
        <v>0</v>
      </c>
      <c r="B79" s="245" t="s">
        <v>191</v>
      </c>
      <c r="C79" s="246" t="s">
        <v>122</v>
      </c>
      <c r="D79" s="246" t="s">
        <v>336</v>
      </c>
      <c r="E79" s="246" t="s">
        <v>346</v>
      </c>
      <c r="F79" s="246" t="s">
        <v>353</v>
      </c>
      <c r="G79" s="273" t="s">
        <v>553</v>
      </c>
      <c r="H79" s="247">
        <v>0.24</v>
      </c>
      <c r="I79" s="246">
        <v>22</v>
      </c>
      <c r="J79" s="245">
        <v>2019</v>
      </c>
      <c r="K79" s="247">
        <v>5.1315068493150688</v>
      </c>
      <c r="L79" s="248">
        <v>0</v>
      </c>
      <c r="M79" s="248">
        <v>0</v>
      </c>
      <c r="N79" s="248">
        <v>43713</v>
      </c>
      <c r="O79" s="245" t="s">
        <v>247</v>
      </c>
      <c r="P79" s="248">
        <v>44013</v>
      </c>
      <c r="Q79" s="245" t="s">
        <v>272</v>
      </c>
      <c r="R79" s="249">
        <v>43755</v>
      </c>
      <c r="S79" s="245" t="s">
        <v>195</v>
      </c>
      <c r="T79" s="245"/>
      <c r="U79" s="248"/>
      <c r="V79" s="248">
        <v>43865</v>
      </c>
      <c r="W79" s="245" t="s">
        <v>222</v>
      </c>
      <c r="X79" s="248">
        <v>44307</v>
      </c>
      <c r="Y79" s="245" t="s">
        <v>189</v>
      </c>
      <c r="Z79" s="245" t="s">
        <v>204</v>
      </c>
      <c r="AA79" s="248">
        <v>0</v>
      </c>
      <c r="AB79" s="248">
        <v>44467</v>
      </c>
      <c r="AC79" s="248">
        <v>0</v>
      </c>
      <c r="AD79" s="245" t="s">
        <v>1880</v>
      </c>
      <c r="AE79" s="245" t="s">
        <v>1879</v>
      </c>
      <c r="AF79" s="245" t="s">
        <v>942</v>
      </c>
      <c r="AG79" s="245">
        <v>0</v>
      </c>
      <c r="AH79" s="245" t="s">
        <v>299</v>
      </c>
      <c r="AI79" s="245" t="s">
        <v>299</v>
      </c>
      <c r="AJ79" s="245" t="s">
        <v>358</v>
      </c>
    </row>
    <row r="80" spans="1:36" ht="15.75" customHeight="1">
      <c r="A80" s="245">
        <v>0</v>
      </c>
      <c r="B80" s="245" t="s">
        <v>206</v>
      </c>
      <c r="C80" s="246" t="s">
        <v>140</v>
      </c>
      <c r="D80" s="246" t="s">
        <v>331</v>
      </c>
      <c r="E80" s="246" t="s">
        <v>332</v>
      </c>
      <c r="F80" s="246" t="s">
        <v>150</v>
      </c>
      <c r="G80" s="276" t="s">
        <v>471</v>
      </c>
      <c r="H80" s="247">
        <v>0.13</v>
      </c>
      <c r="I80" s="246">
        <v>12</v>
      </c>
      <c r="J80" s="245">
        <v>2019</v>
      </c>
      <c r="K80" s="247">
        <v>5.0849315068493155</v>
      </c>
      <c r="L80" s="248">
        <v>44776</v>
      </c>
      <c r="M80" s="248">
        <v>44776</v>
      </c>
      <c r="N80" s="248">
        <v>0</v>
      </c>
      <c r="O80" s="245" t="s">
        <v>252</v>
      </c>
      <c r="P80" s="248">
        <v>0</v>
      </c>
      <c r="Q80" s="245" t="s">
        <v>276</v>
      </c>
      <c r="R80" s="249">
        <v>43786</v>
      </c>
      <c r="S80" s="245" t="s">
        <v>195</v>
      </c>
      <c r="T80" s="245"/>
      <c r="U80" s="248"/>
      <c r="V80" s="248">
        <v>43916</v>
      </c>
      <c r="W80" s="245" t="s">
        <v>222</v>
      </c>
      <c r="X80" s="248">
        <v>44797</v>
      </c>
      <c r="Y80" s="245" t="s">
        <v>189</v>
      </c>
      <c r="Z80" s="245" t="s">
        <v>190</v>
      </c>
      <c r="AA80" s="248">
        <v>0</v>
      </c>
      <c r="AB80" s="248">
        <v>0</v>
      </c>
      <c r="AC80" s="248">
        <v>0</v>
      </c>
      <c r="AD80" s="245" t="s">
        <v>987</v>
      </c>
      <c r="AE80" s="245">
        <v>0</v>
      </c>
      <c r="AF80" s="245">
        <v>0</v>
      </c>
      <c r="AG80" s="245" t="s">
        <v>945</v>
      </c>
      <c r="AH80" s="245">
        <v>0</v>
      </c>
      <c r="AI80" s="245" t="s">
        <v>297</v>
      </c>
      <c r="AJ80" s="245" t="s">
        <v>358</v>
      </c>
    </row>
    <row r="81" spans="1:36" ht="15.75" customHeight="1">
      <c r="A81" s="245">
        <v>0</v>
      </c>
      <c r="B81" s="245" t="s">
        <v>219</v>
      </c>
      <c r="C81" s="246" t="s">
        <v>122</v>
      </c>
      <c r="D81" s="246" t="s">
        <v>159</v>
      </c>
      <c r="E81" s="246" t="s">
        <v>337</v>
      </c>
      <c r="F81" s="246" t="s">
        <v>166</v>
      </c>
      <c r="G81" s="246" t="s">
        <v>617</v>
      </c>
      <c r="H81" s="247">
        <v>0.39</v>
      </c>
      <c r="I81" s="246">
        <v>39</v>
      </c>
      <c r="J81" s="245">
        <v>2019</v>
      </c>
      <c r="K81" s="247">
        <v>5.0849315068493155</v>
      </c>
      <c r="L81" s="248">
        <v>0</v>
      </c>
      <c r="M81" s="248">
        <v>0</v>
      </c>
      <c r="N81" s="248">
        <v>45464</v>
      </c>
      <c r="O81" s="245" t="s">
        <v>247</v>
      </c>
      <c r="P81" s="248">
        <v>45037</v>
      </c>
      <c r="Q81" s="245" t="s">
        <v>272</v>
      </c>
      <c r="R81" s="249">
        <v>43761</v>
      </c>
      <c r="S81" s="245" t="s">
        <v>195</v>
      </c>
      <c r="T81" s="245"/>
      <c r="U81" s="248"/>
      <c r="V81" s="248">
        <v>43986</v>
      </c>
      <c r="W81" s="245" t="s">
        <v>222</v>
      </c>
      <c r="X81" s="248">
        <v>0</v>
      </c>
      <c r="Y81" s="245" t="s">
        <v>211</v>
      </c>
      <c r="Z81" s="245" t="s">
        <v>190</v>
      </c>
      <c r="AA81" s="248">
        <v>0</v>
      </c>
      <c r="AB81" s="248">
        <v>0</v>
      </c>
      <c r="AC81" s="248">
        <v>0</v>
      </c>
      <c r="AD81" s="245" t="s">
        <v>987</v>
      </c>
      <c r="AE81" s="245" t="s">
        <v>1885</v>
      </c>
      <c r="AF81" s="245" t="s">
        <v>235</v>
      </c>
      <c r="AG81" s="245">
        <v>0</v>
      </c>
      <c r="AH81" s="245" t="s">
        <v>286</v>
      </c>
      <c r="AI81" s="245" t="s">
        <v>286</v>
      </c>
      <c r="AJ81" s="245" t="s">
        <v>358</v>
      </c>
    </row>
    <row r="82" spans="1:36" ht="15.75" customHeight="1">
      <c r="A82" s="245">
        <v>0</v>
      </c>
      <c r="B82" s="245" t="s">
        <v>206</v>
      </c>
      <c r="C82" s="246" t="s">
        <v>140</v>
      </c>
      <c r="D82" s="246" t="s">
        <v>331</v>
      </c>
      <c r="E82" s="246" t="s">
        <v>332</v>
      </c>
      <c r="F82" s="246" t="s">
        <v>151</v>
      </c>
      <c r="G82" s="246" t="s">
        <v>690</v>
      </c>
      <c r="H82" s="247">
        <v>3.08</v>
      </c>
      <c r="I82" s="246">
        <v>131</v>
      </c>
      <c r="J82" s="210">
        <v>43738</v>
      </c>
      <c r="K82" s="247">
        <v>5.0273972602739727</v>
      </c>
      <c r="L82" s="248">
        <v>44341</v>
      </c>
      <c r="M82" s="248">
        <v>44341</v>
      </c>
      <c r="N82" s="248">
        <v>0</v>
      </c>
      <c r="O82" s="248" t="s">
        <v>314</v>
      </c>
      <c r="P82" s="248" t="s">
        <v>314</v>
      </c>
      <c r="Q82" s="245"/>
      <c r="R82" s="249"/>
      <c r="S82" s="245"/>
      <c r="T82" s="245" t="s">
        <v>316</v>
      </c>
      <c r="U82" s="248">
        <v>0</v>
      </c>
      <c r="V82" s="248">
        <v>0</v>
      </c>
      <c r="W82" s="245" t="s">
        <v>315</v>
      </c>
      <c r="X82" s="248">
        <v>0</v>
      </c>
      <c r="Y82" s="245" t="s">
        <v>211</v>
      </c>
      <c r="Z82" s="245" t="s">
        <v>321</v>
      </c>
      <c r="AA82" s="248"/>
      <c r="AB82" s="248"/>
      <c r="AC82" s="248">
        <v>0</v>
      </c>
      <c r="AD82" s="245" t="s">
        <v>987</v>
      </c>
      <c r="AE82" s="245">
        <v>0</v>
      </c>
      <c r="AF82" s="245" t="s">
        <v>206</v>
      </c>
      <c r="AG82" s="245" t="s">
        <v>950</v>
      </c>
      <c r="AH82" s="245">
        <v>0</v>
      </c>
      <c r="AI82" s="245" t="s">
        <v>278</v>
      </c>
      <c r="AJ82" s="245" t="s">
        <v>359</v>
      </c>
    </row>
    <row r="83" spans="1:36" ht="15.75" customHeight="1">
      <c r="A83" s="245" t="s">
        <v>199</v>
      </c>
      <c r="B83" s="245" t="s">
        <v>254</v>
      </c>
      <c r="C83" s="246" t="s">
        <v>122</v>
      </c>
      <c r="D83" s="246" t="s">
        <v>159</v>
      </c>
      <c r="E83" s="246" t="s">
        <v>333</v>
      </c>
      <c r="F83" s="246" t="s">
        <v>162</v>
      </c>
      <c r="G83" s="273" t="s">
        <v>822</v>
      </c>
      <c r="H83" s="247">
        <v>3.59</v>
      </c>
      <c r="I83" s="246">
        <v>228</v>
      </c>
      <c r="J83" s="210">
        <v>43738</v>
      </c>
      <c r="K83" s="247">
        <v>5.0273972602739727</v>
      </c>
      <c r="L83" s="248">
        <v>0</v>
      </c>
      <c r="M83" s="248">
        <v>0</v>
      </c>
      <c r="N83" s="248">
        <v>43763</v>
      </c>
      <c r="O83" s="248" t="s">
        <v>303</v>
      </c>
      <c r="P83" s="248" t="s">
        <v>303</v>
      </c>
      <c r="Q83" s="245"/>
      <c r="R83" s="249"/>
      <c r="S83" s="245"/>
      <c r="T83" s="245" t="s">
        <v>304</v>
      </c>
      <c r="U83" s="248">
        <v>43809</v>
      </c>
      <c r="V83" s="248">
        <v>45134</v>
      </c>
      <c r="W83" s="245" t="s">
        <v>305</v>
      </c>
      <c r="X83" s="248">
        <v>44715</v>
      </c>
      <c r="Y83" s="245" t="s">
        <v>189</v>
      </c>
      <c r="Z83" s="245" t="s">
        <v>196</v>
      </c>
      <c r="AA83" s="248"/>
      <c r="AB83" s="248"/>
      <c r="AC83" s="248">
        <v>0</v>
      </c>
      <c r="AD83" s="245" t="s">
        <v>197</v>
      </c>
      <c r="AE83" s="245" t="s">
        <v>1878</v>
      </c>
      <c r="AF83" s="245" t="s">
        <v>221</v>
      </c>
      <c r="AG83" s="245">
        <v>0</v>
      </c>
      <c r="AH83" s="245" t="s">
        <v>295</v>
      </c>
      <c r="AI83" s="245" t="s">
        <v>299</v>
      </c>
      <c r="AJ83" s="245" t="s">
        <v>359</v>
      </c>
    </row>
    <row r="84" spans="1:36" ht="15.75" customHeight="1">
      <c r="A84" s="245">
        <v>0</v>
      </c>
      <c r="B84" s="245" t="s">
        <v>231</v>
      </c>
      <c r="C84" s="246" t="s">
        <v>122</v>
      </c>
      <c r="D84" s="246" t="s">
        <v>336</v>
      </c>
      <c r="E84" s="246" t="s">
        <v>346</v>
      </c>
      <c r="F84" s="246" t="s">
        <v>353</v>
      </c>
      <c r="G84" s="273" t="s">
        <v>600</v>
      </c>
      <c r="H84" s="247">
        <v>0.47</v>
      </c>
      <c r="I84" s="246">
        <v>25</v>
      </c>
      <c r="J84" s="245">
        <v>2019</v>
      </c>
      <c r="K84" s="247">
        <v>5.0191780821917806</v>
      </c>
      <c r="L84" s="248">
        <v>0</v>
      </c>
      <c r="M84" s="248">
        <v>0</v>
      </c>
      <c r="N84" s="248">
        <v>43782</v>
      </c>
      <c r="O84" s="245" t="s">
        <v>247</v>
      </c>
      <c r="P84" s="248">
        <v>44110</v>
      </c>
      <c r="Q84" s="245" t="s">
        <v>272</v>
      </c>
      <c r="R84" s="249">
        <v>43825</v>
      </c>
      <c r="S84" s="245" t="s">
        <v>195</v>
      </c>
      <c r="T84" s="245"/>
      <c r="U84" s="248"/>
      <c r="V84" s="248">
        <v>45048</v>
      </c>
      <c r="W84" s="245" t="s">
        <v>222</v>
      </c>
      <c r="X84" s="248">
        <v>44330</v>
      </c>
      <c r="Y84" s="245" t="s">
        <v>189</v>
      </c>
      <c r="Z84" s="245" t="s">
        <v>204</v>
      </c>
      <c r="AA84" s="248">
        <v>45064</v>
      </c>
      <c r="AB84" s="248">
        <v>45064</v>
      </c>
      <c r="AC84" s="248">
        <v>45086</v>
      </c>
      <c r="AD84" s="245" t="s">
        <v>197</v>
      </c>
      <c r="AE84" s="245">
        <v>0</v>
      </c>
      <c r="AF84" s="245" t="s">
        <v>944</v>
      </c>
      <c r="AG84" s="245">
        <v>0</v>
      </c>
      <c r="AH84" s="245">
        <v>0</v>
      </c>
      <c r="AI84" s="245" t="s">
        <v>289</v>
      </c>
      <c r="AJ84" s="245" t="s">
        <v>358</v>
      </c>
    </row>
    <row r="85" spans="1:36" ht="15.75" customHeight="1">
      <c r="A85" s="245">
        <v>0</v>
      </c>
      <c r="B85" s="245" t="s">
        <v>205</v>
      </c>
      <c r="C85" s="246" t="s">
        <v>122</v>
      </c>
      <c r="D85" s="246" t="s">
        <v>336</v>
      </c>
      <c r="E85" s="246" t="s">
        <v>346</v>
      </c>
      <c r="F85" s="246" t="s">
        <v>353</v>
      </c>
      <c r="G85" s="273" t="s">
        <v>601</v>
      </c>
      <c r="H85" s="247">
        <v>7.0000000000000007E-2</v>
      </c>
      <c r="I85" s="246">
        <v>6</v>
      </c>
      <c r="J85" s="245">
        <v>2019</v>
      </c>
      <c r="K85" s="247">
        <v>4.978082191780822</v>
      </c>
      <c r="L85" s="248">
        <v>0</v>
      </c>
      <c r="M85" s="248">
        <v>0</v>
      </c>
      <c r="N85" s="248">
        <v>43760</v>
      </c>
      <c r="O85" s="245" t="s">
        <v>247</v>
      </c>
      <c r="P85" s="248">
        <v>44097</v>
      </c>
      <c r="Q85" s="245" t="s">
        <v>272</v>
      </c>
      <c r="R85" s="249">
        <v>43782</v>
      </c>
      <c r="S85" s="245" t="s">
        <v>195</v>
      </c>
      <c r="T85" s="245"/>
      <c r="U85" s="248"/>
      <c r="V85" s="248">
        <v>45105</v>
      </c>
      <c r="W85" s="245" t="s">
        <v>222</v>
      </c>
      <c r="X85" s="248">
        <v>44622</v>
      </c>
      <c r="Y85" s="245" t="s">
        <v>189</v>
      </c>
      <c r="Z85" s="245" t="s">
        <v>204</v>
      </c>
      <c r="AA85" s="248">
        <v>45104</v>
      </c>
      <c r="AB85" s="248">
        <v>45104</v>
      </c>
      <c r="AC85" s="248">
        <v>45239</v>
      </c>
      <c r="AD85" s="245" t="s">
        <v>987</v>
      </c>
      <c r="AE85" s="245">
        <v>0</v>
      </c>
      <c r="AF85" s="245" t="s">
        <v>944</v>
      </c>
      <c r="AG85" s="245">
        <v>0</v>
      </c>
      <c r="AH85" s="245" t="s">
        <v>289</v>
      </c>
      <c r="AI85" s="245" t="s">
        <v>289</v>
      </c>
      <c r="AJ85" s="245" t="s">
        <v>358</v>
      </c>
    </row>
    <row r="86" spans="1:36" ht="15.75" customHeight="1">
      <c r="A86" s="245">
        <v>0</v>
      </c>
      <c r="B86" s="245" t="s">
        <v>206</v>
      </c>
      <c r="C86" s="246" t="s">
        <v>140</v>
      </c>
      <c r="D86" s="246" t="s">
        <v>331</v>
      </c>
      <c r="E86" s="246" t="s">
        <v>332</v>
      </c>
      <c r="F86" s="246" t="s">
        <v>152</v>
      </c>
      <c r="G86" s="246" t="s">
        <v>682</v>
      </c>
      <c r="H86" s="247">
        <v>5.41</v>
      </c>
      <c r="I86" s="246">
        <v>318</v>
      </c>
      <c r="J86" s="210">
        <v>43769</v>
      </c>
      <c r="K86" s="247">
        <v>4.9424657534246572</v>
      </c>
      <c r="L86" s="248">
        <v>44054</v>
      </c>
      <c r="M86" s="248">
        <v>44054</v>
      </c>
      <c r="N86" s="248">
        <v>0</v>
      </c>
      <c r="O86" s="248" t="s">
        <v>314</v>
      </c>
      <c r="P86" s="248" t="s">
        <v>314</v>
      </c>
      <c r="Q86" s="245"/>
      <c r="R86" s="249"/>
      <c r="S86" s="245"/>
      <c r="T86" s="245" t="s">
        <v>316</v>
      </c>
      <c r="U86" s="248">
        <v>0</v>
      </c>
      <c r="V86" s="248">
        <v>0</v>
      </c>
      <c r="W86" s="245" t="s">
        <v>315</v>
      </c>
      <c r="X86" s="248">
        <v>0</v>
      </c>
      <c r="Y86" s="245" t="s">
        <v>211</v>
      </c>
      <c r="Z86" s="245" t="s">
        <v>321</v>
      </c>
      <c r="AA86" s="248"/>
      <c r="AB86" s="248"/>
      <c r="AC86" s="248">
        <v>0</v>
      </c>
      <c r="AD86" s="245" t="s">
        <v>987</v>
      </c>
      <c r="AE86" s="245">
        <v>0</v>
      </c>
      <c r="AF86" s="245" t="s">
        <v>206</v>
      </c>
      <c r="AG86" s="245" t="s">
        <v>950</v>
      </c>
      <c r="AH86" s="245">
        <v>0</v>
      </c>
      <c r="AI86" s="245" t="s">
        <v>297</v>
      </c>
      <c r="AJ86" s="245" t="s">
        <v>359</v>
      </c>
    </row>
    <row r="87" spans="1:36" ht="15.75" customHeight="1">
      <c r="A87" s="245">
        <v>0</v>
      </c>
      <c r="B87" s="245" t="s">
        <v>234</v>
      </c>
      <c r="C87" s="246" t="s">
        <v>122</v>
      </c>
      <c r="D87" s="246" t="s">
        <v>159</v>
      </c>
      <c r="E87" s="246" t="s">
        <v>333</v>
      </c>
      <c r="F87" s="246" t="s">
        <v>163</v>
      </c>
      <c r="G87" s="246" t="s">
        <v>828</v>
      </c>
      <c r="H87" s="247">
        <v>1.29</v>
      </c>
      <c r="I87" s="246">
        <v>65</v>
      </c>
      <c r="J87" s="210">
        <v>43769</v>
      </c>
      <c r="K87" s="247">
        <v>4.9424657534246572</v>
      </c>
      <c r="L87" s="248">
        <v>0</v>
      </c>
      <c r="M87" s="248">
        <v>0</v>
      </c>
      <c r="N87" s="248">
        <v>0</v>
      </c>
      <c r="O87" s="248" t="s">
        <v>314</v>
      </c>
      <c r="P87" s="248" t="s">
        <v>314</v>
      </c>
      <c r="Q87" s="245"/>
      <c r="R87" s="249"/>
      <c r="S87" s="245"/>
      <c r="T87" s="245" t="s">
        <v>304</v>
      </c>
      <c r="U87" s="248">
        <v>45103</v>
      </c>
      <c r="V87" s="248">
        <v>0</v>
      </c>
      <c r="W87" s="245" t="s">
        <v>315</v>
      </c>
      <c r="X87" s="248">
        <v>0</v>
      </c>
      <c r="Y87" s="245" t="s">
        <v>211</v>
      </c>
      <c r="Z87" s="245" t="s">
        <v>321</v>
      </c>
      <c r="AA87" s="248"/>
      <c r="AB87" s="248"/>
      <c r="AC87" s="248">
        <v>0</v>
      </c>
      <c r="AD87" s="245" t="s">
        <v>987</v>
      </c>
      <c r="AE87" s="245">
        <v>0</v>
      </c>
      <c r="AF87" s="245" t="s">
        <v>235</v>
      </c>
      <c r="AG87" s="245">
        <v>0</v>
      </c>
      <c r="AH87" s="245">
        <v>0</v>
      </c>
      <c r="AI87" s="245" t="s">
        <v>278</v>
      </c>
      <c r="AJ87" s="245" t="s">
        <v>359</v>
      </c>
    </row>
    <row r="88" spans="1:36" ht="15.75" customHeight="1">
      <c r="A88" s="245">
        <v>0</v>
      </c>
      <c r="B88" s="245" t="s">
        <v>206</v>
      </c>
      <c r="C88" s="246" t="s">
        <v>140</v>
      </c>
      <c r="D88" s="246" t="s">
        <v>331</v>
      </c>
      <c r="E88" s="246" t="s">
        <v>332</v>
      </c>
      <c r="F88" s="246" t="s">
        <v>150</v>
      </c>
      <c r="G88" s="246" t="s">
        <v>469</v>
      </c>
      <c r="H88" s="247">
        <v>0.17</v>
      </c>
      <c r="I88" s="246">
        <v>13</v>
      </c>
      <c r="J88" s="245">
        <v>2019</v>
      </c>
      <c r="K88" s="247">
        <v>4.9095890410958907</v>
      </c>
      <c r="L88" s="248">
        <v>44871</v>
      </c>
      <c r="M88" s="248">
        <v>44871</v>
      </c>
      <c r="N88" s="248">
        <v>0</v>
      </c>
      <c r="O88" s="245" t="s">
        <v>247</v>
      </c>
      <c r="P88" s="248">
        <v>0</v>
      </c>
      <c r="Q88" s="245" t="s">
        <v>276</v>
      </c>
      <c r="R88" s="249">
        <v>43895</v>
      </c>
      <c r="S88" s="245" t="s">
        <v>195</v>
      </c>
      <c r="T88" s="245"/>
      <c r="U88" s="248"/>
      <c r="V88" s="248">
        <v>43917</v>
      </c>
      <c r="W88" s="245" t="s">
        <v>222</v>
      </c>
      <c r="X88" s="248">
        <v>44018</v>
      </c>
      <c r="Y88" s="245" t="s">
        <v>189</v>
      </c>
      <c r="Z88" s="245" t="s">
        <v>204</v>
      </c>
      <c r="AA88" s="248">
        <v>0</v>
      </c>
      <c r="AB88" s="248">
        <v>0</v>
      </c>
      <c r="AC88" s="248">
        <v>0</v>
      </c>
      <c r="AD88" s="245" t="s">
        <v>987</v>
      </c>
      <c r="AE88" s="245">
        <v>0</v>
      </c>
      <c r="AF88" s="245">
        <v>0</v>
      </c>
      <c r="AG88" s="245">
        <v>0</v>
      </c>
      <c r="AH88" s="245">
        <v>0</v>
      </c>
      <c r="AI88" s="245" t="s">
        <v>278</v>
      </c>
      <c r="AJ88" s="245" t="s">
        <v>358</v>
      </c>
    </row>
    <row r="89" spans="1:36" ht="15.75" customHeight="1">
      <c r="A89" s="245">
        <v>0</v>
      </c>
      <c r="B89" s="245" t="s">
        <v>234</v>
      </c>
      <c r="C89" s="246" t="s">
        <v>122</v>
      </c>
      <c r="D89" s="246" t="s">
        <v>159</v>
      </c>
      <c r="E89" s="246" t="s">
        <v>333</v>
      </c>
      <c r="F89" s="246" t="s">
        <v>347</v>
      </c>
      <c r="G89" s="246" t="s">
        <v>787</v>
      </c>
      <c r="H89" s="247">
        <v>3.2981910000000005</v>
      </c>
      <c r="I89" s="246">
        <v>239</v>
      </c>
      <c r="J89" s="210">
        <v>43796</v>
      </c>
      <c r="K89" s="247">
        <v>4.8684931506849312</v>
      </c>
      <c r="L89" s="248">
        <v>0</v>
      </c>
      <c r="M89" s="248">
        <v>0</v>
      </c>
      <c r="N89" s="248">
        <v>45357</v>
      </c>
      <c r="O89" s="248" t="s">
        <v>309</v>
      </c>
      <c r="P89" s="248" t="s">
        <v>309</v>
      </c>
      <c r="Q89" s="245"/>
      <c r="R89" s="249"/>
      <c r="S89" s="245"/>
      <c r="T89" s="245" t="s">
        <v>304</v>
      </c>
      <c r="U89" s="248">
        <v>44992</v>
      </c>
      <c r="V89" s="248">
        <v>0</v>
      </c>
      <c r="W89" s="245" t="s">
        <v>315</v>
      </c>
      <c r="X89" s="248">
        <v>0</v>
      </c>
      <c r="Y89" s="245" t="s">
        <v>211</v>
      </c>
      <c r="Z89" s="245" t="s">
        <v>321</v>
      </c>
      <c r="AA89" s="248"/>
      <c r="AB89" s="248"/>
      <c r="AC89" s="248">
        <v>0</v>
      </c>
      <c r="AD89" s="245" t="s">
        <v>987</v>
      </c>
      <c r="AE89" s="245" t="s">
        <v>1870</v>
      </c>
      <c r="AF89" s="245" t="s">
        <v>235</v>
      </c>
      <c r="AG89" s="245">
        <v>0</v>
      </c>
      <c r="AH89" s="245">
        <v>0</v>
      </c>
      <c r="AI89" s="245" t="s">
        <v>278</v>
      </c>
      <c r="AJ89" s="245" t="s">
        <v>359</v>
      </c>
    </row>
    <row r="90" spans="1:36" ht="15.75" customHeight="1">
      <c r="A90" s="245">
        <v>0</v>
      </c>
      <c r="B90" s="245" t="s">
        <v>234</v>
      </c>
      <c r="C90" s="246" t="s">
        <v>122</v>
      </c>
      <c r="D90" s="246" t="s">
        <v>159</v>
      </c>
      <c r="E90" s="246" t="s">
        <v>333</v>
      </c>
      <c r="F90" s="246" t="s">
        <v>163</v>
      </c>
      <c r="G90" s="246" t="s">
        <v>727</v>
      </c>
      <c r="H90" s="247">
        <v>2.44</v>
      </c>
      <c r="I90" s="246">
        <v>231</v>
      </c>
      <c r="J90" s="210">
        <v>43797</v>
      </c>
      <c r="K90" s="247">
        <v>4.8657534246575347</v>
      </c>
      <c r="L90" s="248">
        <v>45131</v>
      </c>
      <c r="M90" s="248">
        <v>45131</v>
      </c>
      <c r="N90" s="248">
        <v>44839</v>
      </c>
      <c r="O90" s="248" t="s">
        <v>303</v>
      </c>
      <c r="P90" s="248" t="s">
        <v>303</v>
      </c>
      <c r="Q90" s="245"/>
      <c r="R90" s="249"/>
      <c r="S90" s="245"/>
      <c r="T90" s="245" t="s">
        <v>304</v>
      </c>
      <c r="U90" s="248">
        <v>44858</v>
      </c>
      <c r="V90" s="248">
        <v>0</v>
      </c>
      <c r="W90" s="245" t="s">
        <v>315</v>
      </c>
      <c r="X90" s="248">
        <v>0</v>
      </c>
      <c r="Y90" s="245" t="s">
        <v>211</v>
      </c>
      <c r="Z90" s="245" t="s">
        <v>321</v>
      </c>
      <c r="AA90" s="248"/>
      <c r="AB90" s="248"/>
      <c r="AC90" s="248">
        <v>0</v>
      </c>
      <c r="AD90" s="245" t="s">
        <v>987</v>
      </c>
      <c r="AE90" s="245">
        <v>0</v>
      </c>
      <c r="AF90" s="245" t="s">
        <v>235</v>
      </c>
      <c r="AG90" s="245">
        <v>0</v>
      </c>
      <c r="AH90" s="245">
        <v>0</v>
      </c>
      <c r="AI90" s="245" t="s">
        <v>278</v>
      </c>
      <c r="AJ90" s="245" t="s">
        <v>359</v>
      </c>
    </row>
    <row r="91" spans="1:36" ht="15.75" customHeight="1">
      <c r="A91" s="245">
        <v>0</v>
      </c>
      <c r="B91" s="245" t="s">
        <v>254</v>
      </c>
      <c r="C91" s="246" t="s">
        <v>140</v>
      </c>
      <c r="D91" s="246" t="s">
        <v>331</v>
      </c>
      <c r="E91" s="246" t="s">
        <v>332</v>
      </c>
      <c r="F91" s="246" t="s">
        <v>147</v>
      </c>
      <c r="G91" s="276" t="s">
        <v>761</v>
      </c>
      <c r="H91" s="247">
        <v>6.7</v>
      </c>
      <c r="I91" s="246">
        <v>660</v>
      </c>
      <c r="J91" s="210">
        <v>43797</v>
      </c>
      <c r="K91" s="247">
        <v>4.8657534246575347</v>
      </c>
      <c r="L91" s="248">
        <v>45115</v>
      </c>
      <c r="M91" s="248">
        <v>45115</v>
      </c>
      <c r="N91" s="248">
        <v>43804</v>
      </c>
      <c r="O91" s="248" t="s">
        <v>303</v>
      </c>
      <c r="P91" s="248" t="s">
        <v>303</v>
      </c>
      <c r="Q91" s="245"/>
      <c r="R91" s="249"/>
      <c r="S91" s="245"/>
      <c r="T91" s="245" t="s">
        <v>304</v>
      </c>
      <c r="U91" s="248">
        <v>44077</v>
      </c>
      <c r="V91" s="248">
        <v>44455</v>
      </c>
      <c r="W91" s="245" t="s">
        <v>305</v>
      </c>
      <c r="X91" s="248">
        <v>0</v>
      </c>
      <c r="Y91" s="245" t="s">
        <v>211</v>
      </c>
      <c r="Z91" s="245" t="s">
        <v>321</v>
      </c>
      <c r="AA91" s="248"/>
      <c r="AB91" s="248"/>
      <c r="AC91" s="248">
        <v>0</v>
      </c>
      <c r="AD91" s="245" t="s">
        <v>987</v>
      </c>
      <c r="AE91" s="245">
        <v>0</v>
      </c>
      <c r="AF91" s="245" t="s">
        <v>134</v>
      </c>
      <c r="AG91" s="245" t="s">
        <v>945</v>
      </c>
      <c r="AH91" s="245" t="s">
        <v>278</v>
      </c>
      <c r="AI91" s="245" t="s">
        <v>297</v>
      </c>
      <c r="AJ91" s="245" t="s">
        <v>359</v>
      </c>
    </row>
    <row r="92" spans="1:36" ht="15.75" customHeight="1">
      <c r="A92" s="245">
        <v>0</v>
      </c>
      <c r="B92" s="245" t="s">
        <v>206</v>
      </c>
      <c r="C92" s="246" t="s">
        <v>140</v>
      </c>
      <c r="D92" s="246" t="s">
        <v>331</v>
      </c>
      <c r="E92" s="246" t="s">
        <v>332</v>
      </c>
      <c r="F92" s="246" t="s">
        <v>150</v>
      </c>
      <c r="G92" s="276" t="s">
        <v>472</v>
      </c>
      <c r="H92" s="247">
        <v>0.68</v>
      </c>
      <c r="I92" s="246">
        <v>98</v>
      </c>
      <c r="J92" s="245">
        <v>2019</v>
      </c>
      <c r="K92" s="247">
        <v>4.7945205479452051</v>
      </c>
      <c r="L92" s="248">
        <v>44862</v>
      </c>
      <c r="M92" s="248">
        <v>44862</v>
      </c>
      <c r="N92" s="248">
        <v>0</v>
      </c>
      <c r="O92" s="245" t="s">
        <v>252</v>
      </c>
      <c r="P92" s="248">
        <v>0</v>
      </c>
      <c r="Q92" s="245" t="s">
        <v>276</v>
      </c>
      <c r="R92" s="249">
        <v>0</v>
      </c>
      <c r="S92" s="245" t="s">
        <v>210</v>
      </c>
      <c r="T92" s="245"/>
      <c r="U92" s="248"/>
      <c r="V92" s="248">
        <v>0</v>
      </c>
      <c r="W92" s="245" t="s">
        <v>210</v>
      </c>
      <c r="X92" s="248">
        <v>0</v>
      </c>
      <c r="Y92" s="245" t="s">
        <v>211</v>
      </c>
      <c r="Z92" s="245" t="s">
        <v>190</v>
      </c>
      <c r="AA92" s="248">
        <v>0</v>
      </c>
      <c r="AB92" s="248">
        <v>0</v>
      </c>
      <c r="AC92" s="248">
        <v>0</v>
      </c>
      <c r="AD92" s="245" t="s">
        <v>987</v>
      </c>
      <c r="AE92" s="245">
        <v>0</v>
      </c>
      <c r="AF92" s="245">
        <v>0</v>
      </c>
      <c r="AG92" s="245" t="s">
        <v>945</v>
      </c>
      <c r="AH92" s="245">
        <v>0</v>
      </c>
      <c r="AI92" s="245" t="s">
        <v>297</v>
      </c>
      <c r="AJ92" s="245" t="s">
        <v>358</v>
      </c>
    </row>
    <row r="93" spans="1:36" ht="15.75" customHeight="1">
      <c r="A93" s="245">
        <v>0</v>
      </c>
      <c r="B93" s="245" t="s">
        <v>234</v>
      </c>
      <c r="C93" s="246" t="s">
        <v>122</v>
      </c>
      <c r="D93" s="246" t="s">
        <v>159</v>
      </c>
      <c r="E93" s="246" t="s">
        <v>333</v>
      </c>
      <c r="F93" s="246" t="s">
        <v>347</v>
      </c>
      <c r="G93" s="246" t="s">
        <v>790</v>
      </c>
      <c r="H93" s="247">
        <v>8.2683260000000001</v>
      </c>
      <c r="I93" s="246">
        <v>215</v>
      </c>
      <c r="J93" s="210">
        <v>43830</v>
      </c>
      <c r="K93" s="247">
        <v>4.7753424657534245</v>
      </c>
      <c r="L93" s="248">
        <v>0</v>
      </c>
      <c r="M93" s="248">
        <v>0</v>
      </c>
      <c r="N93" s="248">
        <v>0</v>
      </c>
      <c r="O93" s="248" t="s">
        <v>314</v>
      </c>
      <c r="P93" s="248" t="s">
        <v>314</v>
      </c>
      <c r="Q93" s="245"/>
      <c r="R93" s="249"/>
      <c r="S93" s="245"/>
      <c r="T93" s="245" t="s">
        <v>310</v>
      </c>
      <c r="U93" s="248">
        <v>0</v>
      </c>
      <c r="V93" s="248">
        <v>0</v>
      </c>
      <c r="W93" s="245" t="s">
        <v>315</v>
      </c>
      <c r="X93" s="248">
        <v>0</v>
      </c>
      <c r="Y93" s="245" t="s">
        <v>211</v>
      </c>
      <c r="Z93" s="245" t="s">
        <v>321</v>
      </c>
      <c r="AA93" s="248"/>
      <c r="AB93" s="248"/>
      <c r="AC93" s="248">
        <v>0</v>
      </c>
      <c r="AD93" s="245" t="s">
        <v>987</v>
      </c>
      <c r="AE93" s="245" t="s">
        <v>1869</v>
      </c>
      <c r="AF93" s="245" t="s">
        <v>235</v>
      </c>
      <c r="AG93" s="245">
        <v>0</v>
      </c>
      <c r="AH93" s="245">
        <v>0</v>
      </c>
      <c r="AI93" s="245" t="s">
        <v>278</v>
      </c>
      <c r="AJ93" s="245" t="s">
        <v>359</v>
      </c>
    </row>
    <row r="94" spans="1:36" ht="15.75" customHeight="1">
      <c r="A94" s="245" t="s">
        <v>192</v>
      </c>
      <c r="B94" s="245" t="s">
        <v>254</v>
      </c>
      <c r="C94" s="246" t="s">
        <v>122</v>
      </c>
      <c r="D94" s="246" t="s">
        <v>159</v>
      </c>
      <c r="E94" s="246" t="s">
        <v>333</v>
      </c>
      <c r="F94" s="246" t="s">
        <v>162</v>
      </c>
      <c r="G94" s="281" t="s">
        <v>824</v>
      </c>
      <c r="H94" s="247">
        <v>5.81</v>
      </c>
      <c r="I94" s="246">
        <v>376</v>
      </c>
      <c r="J94" s="210">
        <v>43830</v>
      </c>
      <c r="K94" s="247">
        <v>4.7753424657534245</v>
      </c>
      <c r="L94" s="248">
        <v>0</v>
      </c>
      <c r="M94" s="248">
        <v>0</v>
      </c>
      <c r="N94" s="248">
        <v>44200</v>
      </c>
      <c r="O94" s="248" t="s">
        <v>303</v>
      </c>
      <c r="P94" s="248" t="s">
        <v>303</v>
      </c>
      <c r="Q94" s="245"/>
      <c r="R94" s="249"/>
      <c r="S94" s="245"/>
      <c r="T94" s="245" t="s">
        <v>304</v>
      </c>
      <c r="U94" s="248">
        <v>44574</v>
      </c>
      <c r="V94" s="248">
        <v>45134</v>
      </c>
      <c r="W94" s="245" t="s">
        <v>305</v>
      </c>
      <c r="X94" s="248">
        <v>45279</v>
      </c>
      <c r="Y94" s="245" t="s">
        <v>189</v>
      </c>
      <c r="Z94" s="245" t="s">
        <v>321</v>
      </c>
      <c r="AA94" s="248"/>
      <c r="AB94" s="248"/>
      <c r="AC94" s="248">
        <v>0</v>
      </c>
      <c r="AD94" s="245" t="s">
        <v>987</v>
      </c>
      <c r="AE94" s="245" t="s">
        <v>1879</v>
      </c>
      <c r="AF94" s="245" t="s">
        <v>221</v>
      </c>
      <c r="AG94" s="245">
        <v>0</v>
      </c>
      <c r="AH94" s="245" t="s">
        <v>295</v>
      </c>
      <c r="AI94" s="245" t="s">
        <v>295</v>
      </c>
      <c r="AJ94" s="245" t="s">
        <v>359</v>
      </c>
    </row>
    <row r="95" spans="1:36" ht="15.75" customHeight="1">
      <c r="A95" s="245">
        <v>0</v>
      </c>
      <c r="B95" s="245" t="s">
        <v>268</v>
      </c>
      <c r="C95" s="246" t="s">
        <v>122</v>
      </c>
      <c r="D95" s="246" t="s">
        <v>336</v>
      </c>
      <c r="E95" s="246" t="s">
        <v>346</v>
      </c>
      <c r="F95" s="246" t="s">
        <v>353</v>
      </c>
      <c r="G95" s="273" t="s">
        <v>611</v>
      </c>
      <c r="H95" s="247">
        <v>0.91</v>
      </c>
      <c r="I95" s="246">
        <v>82</v>
      </c>
      <c r="J95" s="245">
        <v>2020</v>
      </c>
      <c r="K95" s="247">
        <v>4.6630136986301371</v>
      </c>
      <c r="L95" s="248">
        <v>0</v>
      </c>
      <c r="M95" s="248">
        <v>0</v>
      </c>
      <c r="N95" s="248">
        <v>44436</v>
      </c>
      <c r="O95" s="245" t="s">
        <v>247</v>
      </c>
      <c r="P95" s="248">
        <v>44484</v>
      </c>
      <c r="Q95" s="245" t="s">
        <v>272</v>
      </c>
      <c r="R95" s="249">
        <v>43922</v>
      </c>
      <c r="S95" s="245" t="s">
        <v>195</v>
      </c>
      <c r="T95" s="245"/>
      <c r="U95" s="248"/>
      <c r="V95" s="248">
        <v>45194</v>
      </c>
      <c r="W95" s="245" t="s">
        <v>222</v>
      </c>
      <c r="X95" s="248">
        <v>44489</v>
      </c>
      <c r="Y95" s="245" t="s">
        <v>189</v>
      </c>
      <c r="Z95" s="245" t="s">
        <v>204</v>
      </c>
      <c r="AA95" s="248">
        <v>45258</v>
      </c>
      <c r="AB95" s="248">
        <v>45258</v>
      </c>
      <c r="AC95" s="248">
        <v>45309</v>
      </c>
      <c r="AD95" s="245" t="s">
        <v>987</v>
      </c>
      <c r="AE95" s="245">
        <v>0</v>
      </c>
      <c r="AF95" s="245" t="s">
        <v>944</v>
      </c>
      <c r="AG95" s="245">
        <v>0</v>
      </c>
      <c r="AH95" s="245">
        <v>0</v>
      </c>
      <c r="AI95" s="245" t="s">
        <v>289</v>
      </c>
      <c r="AJ95" s="245" t="s">
        <v>358</v>
      </c>
    </row>
    <row r="96" spans="1:36" ht="15.75" customHeight="1">
      <c r="A96" s="245">
        <v>0</v>
      </c>
      <c r="B96" s="245" t="s">
        <v>206</v>
      </c>
      <c r="C96" s="246" t="s">
        <v>140</v>
      </c>
      <c r="D96" s="246" t="s">
        <v>331</v>
      </c>
      <c r="E96" s="246" t="s">
        <v>332</v>
      </c>
      <c r="F96" s="246" t="s">
        <v>152</v>
      </c>
      <c r="G96" s="276" t="s">
        <v>672</v>
      </c>
      <c r="H96" s="247">
        <v>2.6858279999999999</v>
      </c>
      <c r="I96" s="246">
        <v>200</v>
      </c>
      <c r="J96" s="210">
        <v>43895</v>
      </c>
      <c r="K96" s="247">
        <v>4.5972602739726032</v>
      </c>
      <c r="L96" s="248">
        <v>0</v>
      </c>
      <c r="M96" s="248">
        <v>0</v>
      </c>
      <c r="N96" s="248">
        <v>0</v>
      </c>
      <c r="O96" s="248" t="s">
        <v>314</v>
      </c>
      <c r="P96" s="257"/>
      <c r="Q96" s="245"/>
      <c r="R96" s="249"/>
      <c r="S96" s="245"/>
      <c r="T96" s="245" t="s">
        <v>316</v>
      </c>
      <c r="U96" s="248">
        <v>0</v>
      </c>
      <c r="V96" s="248">
        <v>0</v>
      </c>
      <c r="W96" s="245" t="s">
        <v>315</v>
      </c>
      <c r="X96" s="248">
        <v>0</v>
      </c>
      <c r="Y96" s="245" t="s">
        <v>211</v>
      </c>
      <c r="Z96" s="245" t="s">
        <v>321</v>
      </c>
      <c r="AA96" s="248"/>
      <c r="AB96" s="248"/>
      <c r="AC96" s="248">
        <v>0</v>
      </c>
      <c r="AD96" s="245" t="s">
        <v>987</v>
      </c>
      <c r="AE96" s="245">
        <v>0</v>
      </c>
      <c r="AF96" s="245" t="s">
        <v>206</v>
      </c>
      <c r="AG96" s="245" t="s">
        <v>945</v>
      </c>
      <c r="AH96" s="245">
        <v>0</v>
      </c>
      <c r="AI96" s="245" t="s">
        <v>278</v>
      </c>
      <c r="AJ96" s="245" t="s">
        <v>359</v>
      </c>
    </row>
    <row r="97" spans="1:36" ht="15.75" customHeight="1">
      <c r="A97" s="245">
        <v>0</v>
      </c>
      <c r="B97" s="245" t="s">
        <v>242</v>
      </c>
      <c r="C97" s="246" t="s">
        <v>140</v>
      </c>
      <c r="D97" s="246" t="s">
        <v>331</v>
      </c>
      <c r="E97" s="246" t="s">
        <v>332</v>
      </c>
      <c r="F97" s="246" t="s">
        <v>143</v>
      </c>
      <c r="G97" s="273" t="s">
        <v>391</v>
      </c>
      <c r="H97" s="247">
        <v>1.32</v>
      </c>
      <c r="I97" s="246">
        <v>76</v>
      </c>
      <c r="J97" s="245">
        <v>2020</v>
      </c>
      <c r="K97" s="247">
        <v>4.4438356164383563</v>
      </c>
      <c r="L97" s="248">
        <v>45421</v>
      </c>
      <c r="M97" s="248">
        <v>0</v>
      </c>
      <c r="N97" s="248">
        <v>45421</v>
      </c>
      <c r="O97" s="245" t="s">
        <v>252</v>
      </c>
      <c r="P97" s="248">
        <v>44036</v>
      </c>
      <c r="Q97" s="245" t="s">
        <v>272</v>
      </c>
      <c r="R97" s="249">
        <v>44006</v>
      </c>
      <c r="S97" s="245" t="s">
        <v>195</v>
      </c>
      <c r="T97" s="245"/>
      <c r="U97" s="248"/>
      <c r="V97" s="248">
        <v>45195</v>
      </c>
      <c r="W97" s="245" t="s">
        <v>222</v>
      </c>
      <c r="X97" s="248">
        <v>44713</v>
      </c>
      <c r="Y97" s="245" t="s">
        <v>189</v>
      </c>
      <c r="Z97" s="245" t="s">
        <v>190</v>
      </c>
      <c r="AA97" s="248">
        <v>45218</v>
      </c>
      <c r="AB97" s="248">
        <v>0</v>
      </c>
      <c r="AC97" s="248">
        <v>0</v>
      </c>
      <c r="AD97" s="245" t="s">
        <v>987</v>
      </c>
      <c r="AE97" s="245" t="s">
        <v>1858</v>
      </c>
      <c r="AF97" s="245" t="s">
        <v>228</v>
      </c>
      <c r="AG97" s="245">
        <v>0</v>
      </c>
      <c r="AH97" s="245" t="s">
        <v>297</v>
      </c>
      <c r="AI97" s="245" t="s">
        <v>297</v>
      </c>
      <c r="AJ97" s="245" t="s">
        <v>358</v>
      </c>
    </row>
    <row r="98" spans="1:36" ht="15.75" customHeight="1">
      <c r="A98" s="245">
        <v>0</v>
      </c>
      <c r="B98" s="245" t="s">
        <v>206</v>
      </c>
      <c r="C98" s="246" t="s">
        <v>140</v>
      </c>
      <c r="D98" s="246" t="s">
        <v>331</v>
      </c>
      <c r="E98" s="246" t="s">
        <v>332</v>
      </c>
      <c r="F98" s="246" t="s">
        <v>152</v>
      </c>
      <c r="G98" s="246" t="s">
        <v>681</v>
      </c>
      <c r="H98" s="247">
        <v>5.5290999999999997</v>
      </c>
      <c r="I98" s="246">
        <v>392</v>
      </c>
      <c r="J98" s="210">
        <v>43958</v>
      </c>
      <c r="K98" s="247">
        <v>4.4246575342465757</v>
      </c>
      <c r="L98" s="248">
        <v>0</v>
      </c>
      <c r="M98" s="248">
        <v>0</v>
      </c>
      <c r="N98" s="248">
        <v>0</v>
      </c>
      <c r="O98" s="248" t="s">
        <v>314</v>
      </c>
      <c r="P98" s="248" t="s">
        <v>314</v>
      </c>
      <c r="Q98" s="245"/>
      <c r="R98" s="249"/>
      <c r="S98" s="245"/>
      <c r="T98" s="245" t="s">
        <v>316</v>
      </c>
      <c r="U98" s="248">
        <v>0</v>
      </c>
      <c r="V98" s="248">
        <v>0</v>
      </c>
      <c r="W98" s="245" t="s">
        <v>315</v>
      </c>
      <c r="X98" s="248">
        <v>0</v>
      </c>
      <c r="Y98" s="245" t="s">
        <v>211</v>
      </c>
      <c r="Z98" s="245" t="s">
        <v>321</v>
      </c>
      <c r="AA98" s="248"/>
      <c r="AB98" s="248"/>
      <c r="AC98" s="248">
        <v>0</v>
      </c>
      <c r="AD98" s="245" t="s">
        <v>987</v>
      </c>
      <c r="AE98" s="245">
        <v>0</v>
      </c>
      <c r="AF98" s="245" t="s">
        <v>206</v>
      </c>
      <c r="AG98" s="245" t="s">
        <v>950</v>
      </c>
      <c r="AH98" s="245">
        <v>0</v>
      </c>
      <c r="AI98" s="245" t="s">
        <v>297</v>
      </c>
      <c r="AJ98" s="245" t="s">
        <v>359</v>
      </c>
    </row>
    <row r="99" spans="1:36" ht="15.75" customHeight="1">
      <c r="A99" s="245">
        <v>0</v>
      </c>
      <c r="B99" s="245" t="s">
        <v>242</v>
      </c>
      <c r="C99" s="246" t="s">
        <v>122</v>
      </c>
      <c r="D99" s="246" t="s">
        <v>334</v>
      </c>
      <c r="E99" s="246" t="s">
        <v>341</v>
      </c>
      <c r="F99" s="246" t="s">
        <v>350</v>
      </c>
      <c r="G99" s="281" t="s">
        <v>520</v>
      </c>
      <c r="H99" s="247">
        <v>0.11</v>
      </c>
      <c r="I99" s="246">
        <v>5</v>
      </c>
      <c r="J99" s="245">
        <v>2020</v>
      </c>
      <c r="K99" s="247">
        <v>4.4219178082191783</v>
      </c>
      <c r="L99" s="248">
        <v>0</v>
      </c>
      <c r="M99" s="248">
        <v>0</v>
      </c>
      <c r="N99" s="248">
        <v>45064</v>
      </c>
      <c r="O99" s="245" t="s">
        <v>247</v>
      </c>
      <c r="P99" s="248">
        <v>45064</v>
      </c>
      <c r="Q99" s="245" t="s">
        <v>276</v>
      </c>
      <c r="R99" s="249">
        <v>44048</v>
      </c>
      <c r="S99" s="245" t="s">
        <v>195</v>
      </c>
      <c r="T99" s="245"/>
      <c r="U99" s="248"/>
      <c r="V99" s="248">
        <v>44097</v>
      </c>
      <c r="W99" s="245" t="s">
        <v>222</v>
      </c>
      <c r="X99" s="248">
        <v>0</v>
      </c>
      <c r="Y99" s="245" t="s">
        <v>211</v>
      </c>
      <c r="Z99" s="245" t="s">
        <v>190</v>
      </c>
      <c r="AA99" s="248">
        <v>0</v>
      </c>
      <c r="AB99" s="248">
        <v>0</v>
      </c>
      <c r="AC99" s="248">
        <v>0</v>
      </c>
      <c r="AD99" s="245" t="s">
        <v>987</v>
      </c>
      <c r="AE99" s="245" t="s">
        <v>1878</v>
      </c>
      <c r="AF99" s="245" t="s">
        <v>221</v>
      </c>
      <c r="AG99" s="245">
        <v>0</v>
      </c>
      <c r="AH99" s="245" t="s">
        <v>277</v>
      </c>
      <c r="AI99" s="245" t="s">
        <v>277</v>
      </c>
      <c r="AJ99" s="245" t="s">
        <v>358</v>
      </c>
    </row>
    <row r="100" spans="1:36" ht="15.75" customHeight="1">
      <c r="A100" s="245">
        <v>0</v>
      </c>
      <c r="B100" s="245" t="s">
        <v>698</v>
      </c>
      <c r="C100" s="246" t="s">
        <v>140</v>
      </c>
      <c r="D100" s="246" t="s">
        <v>331</v>
      </c>
      <c r="E100" s="246" t="s">
        <v>332</v>
      </c>
      <c r="F100" s="246" t="s">
        <v>147</v>
      </c>
      <c r="G100" s="276" t="s">
        <v>697</v>
      </c>
      <c r="H100" s="247">
        <v>3.05</v>
      </c>
      <c r="I100" s="246">
        <v>309</v>
      </c>
      <c r="J100" s="210">
        <v>43966</v>
      </c>
      <c r="K100" s="247">
        <v>4.4027397260273968</v>
      </c>
      <c r="L100" s="248">
        <v>45281</v>
      </c>
      <c r="M100" s="248">
        <v>45281</v>
      </c>
      <c r="N100" s="248">
        <v>44375</v>
      </c>
      <c r="O100" s="248" t="s">
        <v>303</v>
      </c>
      <c r="P100" s="248" t="s">
        <v>303</v>
      </c>
      <c r="Q100" s="245"/>
      <c r="R100" s="249"/>
      <c r="S100" s="245"/>
      <c r="T100" s="245" t="s">
        <v>304</v>
      </c>
      <c r="U100" s="248">
        <v>44715</v>
      </c>
      <c r="V100" s="248">
        <v>0</v>
      </c>
      <c r="W100" s="245" t="s">
        <v>315</v>
      </c>
      <c r="X100" s="248">
        <v>0</v>
      </c>
      <c r="Y100" s="245" t="s">
        <v>211</v>
      </c>
      <c r="Z100" s="245" t="s">
        <v>321</v>
      </c>
      <c r="AA100" s="248"/>
      <c r="AB100" s="248"/>
      <c r="AC100" s="248">
        <v>0</v>
      </c>
      <c r="AD100" s="245" t="s">
        <v>987</v>
      </c>
      <c r="AE100" s="245">
        <v>0</v>
      </c>
      <c r="AF100" s="245" t="s">
        <v>239</v>
      </c>
      <c r="AG100" s="245" t="s">
        <v>945</v>
      </c>
      <c r="AH100" s="245">
        <v>0</v>
      </c>
      <c r="AI100" s="245" t="s">
        <v>278</v>
      </c>
      <c r="AJ100" s="245" t="s">
        <v>359</v>
      </c>
    </row>
    <row r="101" spans="1:36" ht="15.75" customHeight="1">
      <c r="A101" s="250">
        <v>0</v>
      </c>
      <c r="B101" s="250" t="s">
        <v>206</v>
      </c>
      <c r="C101" s="251" t="s">
        <v>140</v>
      </c>
      <c r="D101" s="251" t="s">
        <v>331</v>
      </c>
      <c r="E101" s="251" t="s">
        <v>332</v>
      </c>
      <c r="F101" s="251" t="s">
        <v>152</v>
      </c>
      <c r="G101" s="276" t="s">
        <v>668</v>
      </c>
      <c r="H101" s="252">
        <v>8.91</v>
      </c>
      <c r="I101" s="251">
        <v>525</v>
      </c>
      <c r="J101" s="253">
        <v>43972</v>
      </c>
      <c r="K101" s="252">
        <v>4.3863013698630136</v>
      </c>
      <c r="L101" s="254">
        <v>0</v>
      </c>
      <c r="M101" s="254">
        <v>0</v>
      </c>
      <c r="N101" s="254">
        <v>0</v>
      </c>
      <c r="O101" s="254" t="s">
        <v>314</v>
      </c>
      <c r="P101" s="259"/>
      <c r="Q101" s="250"/>
      <c r="R101" s="255"/>
      <c r="S101" s="250"/>
      <c r="T101" s="250" t="s">
        <v>316</v>
      </c>
      <c r="U101" s="254">
        <v>0</v>
      </c>
      <c r="V101" s="254">
        <v>0</v>
      </c>
      <c r="W101" s="250" t="s">
        <v>315</v>
      </c>
      <c r="X101" s="254">
        <v>0</v>
      </c>
      <c r="Y101" s="250" t="s">
        <v>211</v>
      </c>
      <c r="Z101" s="250" t="s">
        <v>321</v>
      </c>
      <c r="AA101" s="254"/>
      <c r="AB101" s="254"/>
      <c r="AC101" s="254">
        <v>0</v>
      </c>
      <c r="AD101" s="250" t="s">
        <v>987</v>
      </c>
      <c r="AE101" s="250">
        <v>0</v>
      </c>
      <c r="AF101" s="250" t="s">
        <v>206</v>
      </c>
      <c r="AG101" s="250" t="s">
        <v>955</v>
      </c>
      <c r="AH101" s="250">
        <v>0</v>
      </c>
      <c r="AI101" s="250" t="s">
        <v>278</v>
      </c>
      <c r="AJ101" s="250" t="s">
        <v>359</v>
      </c>
    </row>
    <row r="102" spans="1:36" ht="15.75" customHeight="1">
      <c r="A102" s="245">
        <v>0</v>
      </c>
      <c r="B102" s="245" t="s">
        <v>206</v>
      </c>
      <c r="C102" s="246" t="s">
        <v>140</v>
      </c>
      <c r="D102" s="246" t="s">
        <v>331</v>
      </c>
      <c r="E102" s="246" t="s">
        <v>332</v>
      </c>
      <c r="F102" s="246" t="s">
        <v>152</v>
      </c>
      <c r="G102" s="276" t="s">
        <v>684</v>
      </c>
      <c r="H102" s="247">
        <v>6.93</v>
      </c>
      <c r="I102" s="246">
        <v>546</v>
      </c>
      <c r="J102" s="210">
        <v>43980</v>
      </c>
      <c r="K102" s="247">
        <v>4.3643835616438356</v>
      </c>
      <c r="L102" s="248">
        <v>0</v>
      </c>
      <c r="M102" s="248">
        <v>0</v>
      </c>
      <c r="N102" s="248">
        <v>0</v>
      </c>
      <c r="O102" s="248" t="s">
        <v>314</v>
      </c>
      <c r="P102" s="248" t="s">
        <v>314</v>
      </c>
      <c r="Q102" s="245"/>
      <c r="R102" s="249"/>
      <c r="S102" s="245"/>
      <c r="T102" s="245" t="s">
        <v>316</v>
      </c>
      <c r="U102" s="248">
        <v>0</v>
      </c>
      <c r="V102" s="248">
        <v>0</v>
      </c>
      <c r="W102" s="245" t="s">
        <v>315</v>
      </c>
      <c r="X102" s="248">
        <v>0</v>
      </c>
      <c r="Y102" s="245" t="s">
        <v>211</v>
      </c>
      <c r="Z102" s="245" t="s">
        <v>321</v>
      </c>
      <c r="AA102" s="248"/>
      <c r="AB102" s="248"/>
      <c r="AC102" s="248">
        <v>0</v>
      </c>
      <c r="AD102" s="245" t="s">
        <v>987</v>
      </c>
      <c r="AE102" s="245">
        <v>0</v>
      </c>
      <c r="AF102" s="245" t="s">
        <v>206</v>
      </c>
      <c r="AG102" s="245" t="s">
        <v>955</v>
      </c>
      <c r="AH102" s="245">
        <v>0</v>
      </c>
      <c r="AI102" s="245" t="s">
        <v>278</v>
      </c>
      <c r="AJ102" s="245" t="s">
        <v>359</v>
      </c>
    </row>
    <row r="103" spans="1:36" ht="15.75" customHeight="1">
      <c r="A103" s="245">
        <v>0</v>
      </c>
      <c r="B103" s="245" t="s">
        <v>227</v>
      </c>
      <c r="C103" s="246" t="s">
        <v>140</v>
      </c>
      <c r="D103" s="246" t="s">
        <v>331</v>
      </c>
      <c r="E103" s="246" t="s">
        <v>332</v>
      </c>
      <c r="F103" s="246" t="s">
        <v>147</v>
      </c>
      <c r="G103" s="276" t="s">
        <v>717</v>
      </c>
      <c r="H103" s="247">
        <v>15.65</v>
      </c>
      <c r="I103" s="246">
        <v>561</v>
      </c>
      <c r="J103" s="210">
        <v>43980</v>
      </c>
      <c r="K103" s="247">
        <v>4.3643835616438356</v>
      </c>
      <c r="L103" s="248">
        <v>45283</v>
      </c>
      <c r="M103" s="248">
        <v>45283</v>
      </c>
      <c r="N103" s="248">
        <v>44743</v>
      </c>
      <c r="O103" s="248" t="s">
        <v>303</v>
      </c>
      <c r="P103" s="248" t="s">
        <v>303</v>
      </c>
      <c r="Q103" s="245"/>
      <c r="R103" s="249"/>
      <c r="S103" s="245"/>
      <c r="T103" s="245" t="s">
        <v>304</v>
      </c>
      <c r="U103" s="248">
        <v>44812</v>
      </c>
      <c r="V103" s="248">
        <v>0</v>
      </c>
      <c r="W103" s="245" t="s">
        <v>315</v>
      </c>
      <c r="X103" s="248">
        <v>0</v>
      </c>
      <c r="Y103" s="245" t="s">
        <v>211</v>
      </c>
      <c r="Z103" s="245" t="s">
        <v>321</v>
      </c>
      <c r="AA103" s="248"/>
      <c r="AB103" s="248"/>
      <c r="AC103" s="248">
        <v>0</v>
      </c>
      <c r="AD103" s="245" t="s">
        <v>987</v>
      </c>
      <c r="AE103" s="245" t="s">
        <v>1873</v>
      </c>
      <c r="AF103" s="245" t="s">
        <v>235</v>
      </c>
      <c r="AG103" s="245" t="s">
        <v>945</v>
      </c>
      <c r="AH103" s="245" t="s">
        <v>278</v>
      </c>
      <c r="AI103" s="245" t="s">
        <v>278</v>
      </c>
      <c r="AJ103" s="245" t="s">
        <v>359</v>
      </c>
    </row>
    <row r="104" spans="1:36" ht="15.75" customHeight="1">
      <c r="A104" s="245">
        <v>0</v>
      </c>
      <c r="B104" s="245" t="s">
        <v>254</v>
      </c>
      <c r="C104" s="246" t="s">
        <v>140</v>
      </c>
      <c r="D104" s="246" t="s">
        <v>331</v>
      </c>
      <c r="E104" s="246" t="s">
        <v>332</v>
      </c>
      <c r="F104" s="246" t="s">
        <v>143</v>
      </c>
      <c r="G104" s="276" t="s">
        <v>423</v>
      </c>
      <c r="H104" s="247">
        <v>15.78</v>
      </c>
      <c r="I104" s="246">
        <v>511</v>
      </c>
      <c r="J104" s="210">
        <v>43980</v>
      </c>
      <c r="K104" s="247">
        <v>4.3643835616438356</v>
      </c>
      <c r="L104" s="248">
        <v>45404</v>
      </c>
      <c r="M104" s="248">
        <v>45404</v>
      </c>
      <c r="N104" s="248">
        <v>44774</v>
      </c>
      <c r="O104" s="248" t="s">
        <v>303</v>
      </c>
      <c r="P104" s="248" t="s">
        <v>303</v>
      </c>
      <c r="Q104" s="245"/>
      <c r="R104" s="249"/>
      <c r="S104" s="245"/>
      <c r="T104" s="245" t="s">
        <v>304</v>
      </c>
      <c r="U104" s="248">
        <v>44840</v>
      </c>
      <c r="V104" s="248">
        <v>44988</v>
      </c>
      <c r="W104" s="245" t="s">
        <v>305</v>
      </c>
      <c r="X104" s="248">
        <v>0</v>
      </c>
      <c r="Y104" s="245" t="s">
        <v>211</v>
      </c>
      <c r="Z104" s="245" t="s">
        <v>321</v>
      </c>
      <c r="AA104" s="248"/>
      <c r="AB104" s="248"/>
      <c r="AC104" s="248">
        <v>0</v>
      </c>
      <c r="AD104" s="245" t="s">
        <v>987</v>
      </c>
      <c r="AE104" s="245" t="s">
        <v>1873</v>
      </c>
      <c r="AF104" s="245" t="s">
        <v>235</v>
      </c>
      <c r="AG104" s="245" t="s">
        <v>945</v>
      </c>
      <c r="AH104" s="245" t="s">
        <v>297</v>
      </c>
      <c r="AI104" s="245" t="s">
        <v>297</v>
      </c>
      <c r="AJ104" s="245" t="s">
        <v>359</v>
      </c>
    </row>
    <row r="105" spans="1:36" ht="15.75" customHeight="1">
      <c r="A105" s="245">
        <v>0</v>
      </c>
      <c r="B105" s="245" t="s">
        <v>223</v>
      </c>
      <c r="C105" s="246" t="s">
        <v>140</v>
      </c>
      <c r="D105" s="246" t="s">
        <v>331</v>
      </c>
      <c r="E105" s="246" t="s">
        <v>332</v>
      </c>
      <c r="F105" s="246" t="s">
        <v>143</v>
      </c>
      <c r="G105" s="276" t="s">
        <v>421</v>
      </c>
      <c r="H105" s="247">
        <v>5.54</v>
      </c>
      <c r="I105" s="246">
        <v>296</v>
      </c>
      <c r="J105" s="210">
        <v>43984</v>
      </c>
      <c r="K105" s="247">
        <v>4.353424657534247</v>
      </c>
      <c r="L105" s="248">
        <v>45356</v>
      </c>
      <c r="M105" s="248">
        <v>45356</v>
      </c>
      <c r="N105" s="248">
        <v>44466</v>
      </c>
      <c r="O105" s="248" t="s">
        <v>303</v>
      </c>
      <c r="P105" s="248" t="s">
        <v>303</v>
      </c>
      <c r="Q105" s="245"/>
      <c r="R105" s="249"/>
      <c r="S105" s="245"/>
      <c r="T105" s="245" t="s">
        <v>304</v>
      </c>
      <c r="U105" s="248">
        <v>44644</v>
      </c>
      <c r="V105" s="248">
        <v>44733</v>
      </c>
      <c r="W105" s="245" t="s">
        <v>305</v>
      </c>
      <c r="X105" s="248">
        <v>0</v>
      </c>
      <c r="Y105" s="245" t="s">
        <v>211</v>
      </c>
      <c r="Z105" s="245" t="s">
        <v>321</v>
      </c>
      <c r="AA105" s="248"/>
      <c r="AB105" s="248"/>
      <c r="AC105" s="248">
        <v>0</v>
      </c>
      <c r="AD105" s="245" t="s">
        <v>987</v>
      </c>
      <c r="AE105" s="245" t="s">
        <v>1869</v>
      </c>
      <c r="AF105" s="245" t="s">
        <v>239</v>
      </c>
      <c r="AG105" s="245" t="s">
        <v>945</v>
      </c>
      <c r="AH105" s="245" t="s">
        <v>278</v>
      </c>
      <c r="AI105" s="245" t="s">
        <v>297</v>
      </c>
      <c r="AJ105" s="245" t="s">
        <v>359</v>
      </c>
    </row>
    <row r="106" spans="1:36" ht="15.75" customHeight="1">
      <c r="A106" s="245">
        <v>0</v>
      </c>
      <c r="B106" s="245" t="s">
        <v>231</v>
      </c>
      <c r="C106" s="246" t="s">
        <v>122</v>
      </c>
      <c r="D106" s="246" t="s">
        <v>334</v>
      </c>
      <c r="E106" s="246" t="s">
        <v>343</v>
      </c>
      <c r="F106" s="246" t="s">
        <v>351</v>
      </c>
      <c r="G106" s="273" t="s">
        <v>582</v>
      </c>
      <c r="H106" s="247">
        <v>0.27</v>
      </c>
      <c r="I106" s="246">
        <v>15</v>
      </c>
      <c r="J106" s="245">
        <v>2020</v>
      </c>
      <c r="K106" s="247">
        <v>4.3260273972602743</v>
      </c>
      <c r="L106" s="248">
        <v>0</v>
      </c>
      <c r="M106" s="248">
        <v>0</v>
      </c>
      <c r="N106" s="248">
        <v>44022</v>
      </c>
      <c r="O106" s="245" t="s">
        <v>247</v>
      </c>
      <c r="P106" s="248">
        <v>44490</v>
      </c>
      <c r="Q106" s="245" t="s">
        <v>272</v>
      </c>
      <c r="R106" s="249">
        <v>44120</v>
      </c>
      <c r="S106" s="245" t="s">
        <v>195</v>
      </c>
      <c r="T106" s="245"/>
      <c r="U106" s="248"/>
      <c r="V106" s="248">
        <v>0</v>
      </c>
      <c r="W106" s="245" t="s">
        <v>210</v>
      </c>
      <c r="X106" s="248">
        <v>44708</v>
      </c>
      <c r="Y106" s="245" t="s">
        <v>189</v>
      </c>
      <c r="Z106" s="245" t="s">
        <v>190</v>
      </c>
      <c r="AA106" s="248">
        <v>0</v>
      </c>
      <c r="AB106" s="248">
        <v>0</v>
      </c>
      <c r="AC106" s="248">
        <v>0</v>
      </c>
      <c r="AD106" s="245" t="s">
        <v>987</v>
      </c>
      <c r="AE106" s="245">
        <v>0</v>
      </c>
      <c r="AF106" s="245" t="s">
        <v>216</v>
      </c>
      <c r="AG106" s="245">
        <v>0</v>
      </c>
      <c r="AH106" s="245" t="s">
        <v>295</v>
      </c>
      <c r="AI106" s="245" t="s">
        <v>295</v>
      </c>
      <c r="AJ106" s="245" t="s">
        <v>358</v>
      </c>
    </row>
    <row r="107" spans="1:36" s="280" customFormat="1" ht="15.75" customHeight="1">
      <c r="A107" s="277">
        <v>0</v>
      </c>
      <c r="B107" s="277" t="s">
        <v>191</v>
      </c>
      <c r="C107" s="275" t="s">
        <v>122</v>
      </c>
      <c r="D107" s="275" t="s">
        <v>159</v>
      </c>
      <c r="E107" s="275" t="s">
        <v>339</v>
      </c>
      <c r="F107" s="275" t="s">
        <v>348</v>
      </c>
      <c r="G107" s="275" t="e">
        <v>#REF!</v>
      </c>
      <c r="H107" s="278">
        <v>0.83</v>
      </c>
      <c r="I107" s="275">
        <v>44</v>
      </c>
      <c r="J107" s="277">
        <v>2020</v>
      </c>
      <c r="K107" s="278">
        <v>4.2904109589041095</v>
      </c>
      <c r="L107" s="282">
        <v>0</v>
      </c>
      <c r="M107" s="282">
        <v>0</v>
      </c>
      <c r="N107" s="282">
        <v>0</v>
      </c>
      <c r="O107" s="277" t="s">
        <v>258</v>
      </c>
      <c r="P107" s="282">
        <v>0</v>
      </c>
      <c r="Q107" s="277" t="s">
        <v>258</v>
      </c>
      <c r="R107" s="283">
        <v>0</v>
      </c>
      <c r="S107" s="277" t="s">
        <v>210</v>
      </c>
      <c r="T107" s="277"/>
      <c r="U107" s="282"/>
      <c r="V107" s="282">
        <v>0</v>
      </c>
      <c r="W107" s="277" t="s">
        <v>210</v>
      </c>
      <c r="X107" s="282">
        <v>0</v>
      </c>
      <c r="Y107" s="277" t="s">
        <v>211</v>
      </c>
      <c r="Z107" s="277" t="s">
        <v>190</v>
      </c>
      <c r="AA107" s="282">
        <v>0</v>
      </c>
      <c r="AB107" s="282">
        <v>0</v>
      </c>
      <c r="AC107" s="282">
        <v>0</v>
      </c>
      <c r="AD107" s="277" t="s">
        <v>987</v>
      </c>
      <c r="AE107" s="277" t="s">
        <v>1882</v>
      </c>
      <c r="AF107" s="277" t="s">
        <v>149</v>
      </c>
      <c r="AG107" s="277">
        <v>0</v>
      </c>
      <c r="AH107" s="277" t="s">
        <v>280</v>
      </c>
      <c r="AI107" s="277" t="s">
        <v>280</v>
      </c>
      <c r="AJ107" s="277" t="s">
        <v>358</v>
      </c>
    </row>
    <row r="108" spans="1:36" ht="15.75" customHeight="1">
      <c r="A108" s="245">
        <v>0</v>
      </c>
      <c r="B108" s="245" t="s">
        <v>242</v>
      </c>
      <c r="C108" s="246" t="s">
        <v>140</v>
      </c>
      <c r="D108" s="246" t="s">
        <v>331</v>
      </c>
      <c r="E108" s="246" t="s">
        <v>332</v>
      </c>
      <c r="F108" s="246" t="s">
        <v>143</v>
      </c>
      <c r="G108" s="276" t="s">
        <v>393</v>
      </c>
      <c r="H108" s="247">
        <v>0.12</v>
      </c>
      <c r="I108" s="246">
        <v>10</v>
      </c>
      <c r="J108" s="245">
        <v>2020</v>
      </c>
      <c r="K108" s="247">
        <v>4.2849315068493148</v>
      </c>
      <c r="L108" s="248">
        <v>45391</v>
      </c>
      <c r="M108" s="248">
        <v>0</v>
      </c>
      <c r="N108" s="248">
        <v>45391</v>
      </c>
      <c r="O108" s="245" t="s">
        <v>252</v>
      </c>
      <c r="P108" s="248">
        <v>44693</v>
      </c>
      <c r="Q108" s="245" t="s">
        <v>272</v>
      </c>
      <c r="R108" s="249">
        <v>44049</v>
      </c>
      <c r="S108" s="245" t="s">
        <v>195</v>
      </c>
      <c r="T108" s="245"/>
      <c r="U108" s="248"/>
      <c r="V108" s="248">
        <v>44105</v>
      </c>
      <c r="W108" s="245" t="s">
        <v>222</v>
      </c>
      <c r="X108" s="248" t="e">
        <v>#REF!</v>
      </c>
      <c r="Y108" s="245" t="s">
        <v>211</v>
      </c>
      <c r="Z108" s="245" t="s">
        <v>190</v>
      </c>
      <c r="AA108" s="248">
        <v>0</v>
      </c>
      <c r="AB108" s="248">
        <v>0</v>
      </c>
      <c r="AC108" s="248">
        <v>0</v>
      </c>
      <c r="AD108" s="245" t="s">
        <v>987</v>
      </c>
      <c r="AE108" s="245" t="s">
        <v>1885</v>
      </c>
      <c r="AF108" s="245" t="s">
        <v>239</v>
      </c>
      <c r="AG108" s="245" t="s">
        <v>945</v>
      </c>
      <c r="AH108" s="245" t="s">
        <v>297</v>
      </c>
      <c r="AI108" s="245" t="s">
        <v>297</v>
      </c>
      <c r="AJ108" s="245" t="s">
        <v>358</v>
      </c>
    </row>
    <row r="109" spans="1:36" ht="15.75" customHeight="1">
      <c r="A109" s="245">
        <v>0</v>
      </c>
      <c r="B109" s="245" t="s">
        <v>242</v>
      </c>
      <c r="C109" s="246" t="s">
        <v>122</v>
      </c>
      <c r="D109" s="246" t="s">
        <v>334</v>
      </c>
      <c r="E109" s="246" t="s">
        <v>341</v>
      </c>
      <c r="F109" s="246" t="s">
        <v>350</v>
      </c>
      <c r="G109" s="281" t="s">
        <v>562</v>
      </c>
      <c r="H109" s="247">
        <v>3.17</v>
      </c>
      <c r="I109" s="246">
        <v>221</v>
      </c>
      <c r="J109" s="245">
        <v>2020</v>
      </c>
      <c r="K109" s="247">
        <v>4.279452054794521</v>
      </c>
      <c r="L109" s="248">
        <v>0</v>
      </c>
      <c r="M109" s="248">
        <v>0</v>
      </c>
      <c r="N109" s="248">
        <v>45047</v>
      </c>
      <c r="O109" s="245" t="s">
        <v>247</v>
      </c>
      <c r="P109" s="248">
        <v>45065</v>
      </c>
      <c r="Q109" s="245" t="s">
        <v>272</v>
      </c>
      <c r="R109" s="249">
        <v>44138</v>
      </c>
      <c r="S109" s="245" t="s">
        <v>195</v>
      </c>
      <c r="T109" s="245"/>
      <c r="U109" s="248"/>
      <c r="V109" s="248">
        <v>0</v>
      </c>
      <c r="W109" s="245" t="s">
        <v>203</v>
      </c>
      <c r="X109" s="248">
        <v>45477</v>
      </c>
      <c r="Y109" s="245" t="s">
        <v>189</v>
      </c>
      <c r="Z109" s="245" t="s">
        <v>190</v>
      </c>
      <c r="AA109" s="248">
        <v>0</v>
      </c>
      <c r="AB109" s="248">
        <v>0</v>
      </c>
      <c r="AC109" s="248">
        <v>0</v>
      </c>
      <c r="AD109" s="245" t="s">
        <v>987</v>
      </c>
      <c r="AE109" s="245" t="s">
        <v>1871</v>
      </c>
      <c r="AF109" s="245" t="s">
        <v>221</v>
      </c>
      <c r="AG109" s="245">
        <v>0</v>
      </c>
      <c r="AH109" s="245" t="s">
        <v>295</v>
      </c>
      <c r="AI109" s="245" t="s">
        <v>295</v>
      </c>
      <c r="AJ109" s="245" t="s">
        <v>358</v>
      </c>
    </row>
    <row r="110" spans="1:36" ht="15.75" customHeight="1">
      <c r="A110" s="245">
        <v>0</v>
      </c>
      <c r="B110" s="245" t="s">
        <v>260</v>
      </c>
      <c r="C110" s="246" t="s">
        <v>122</v>
      </c>
      <c r="D110" s="246" t="s">
        <v>334</v>
      </c>
      <c r="E110" s="246" t="s">
        <v>341</v>
      </c>
      <c r="F110" s="246" t="s">
        <v>350</v>
      </c>
      <c r="G110" s="281" t="s">
        <v>564</v>
      </c>
      <c r="H110" s="247">
        <v>0.19</v>
      </c>
      <c r="I110" s="246">
        <v>28</v>
      </c>
      <c r="J110" s="245">
        <v>2020</v>
      </c>
      <c r="K110" s="247">
        <v>4.1260273972602741</v>
      </c>
      <c r="L110" s="248">
        <v>0</v>
      </c>
      <c r="M110" s="248">
        <v>0</v>
      </c>
      <c r="N110" s="248">
        <v>0</v>
      </c>
      <c r="O110" s="245" t="s">
        <v>258</v>
      </c>
      <c r="P110" s="248">
        <v>45078</v>
      </c>
      <c r="Q110" s="245" t="s">
        <v>272</v>
      </c>
      <c r="R110" s="249">
        <v>44151</v>
      </c>
      <c r="S110" s="245" t="s">
        <v>195</v>
      </c>
      <c r="T110" s="245"/>
      <c r="U110" s="248"/>
      <c r="V110" s="248">
        <v>44876</v>
      </c>
      <c r="W110" s="245" t="s">
        <v>222</v>
      </c>
      <c r="X110" s="248">
        <v>0</v>
      </c>
      <c r="Y110" s="245" t="s">
        <v>211</v>
      </c>
      <c r="Z110" s="245" t="s">
        <v>190</v>
      </c>
      <c r="AA110" s="248">
        <v>0</v>
      </c>
      <c r="AB110" s="248">
        <v>0</v>
      </c>
      <c r="AC110" s="248">
        <v>0</v>
      </c>
      <c r="AD110" s="245" t="s">
        <v>987</v>
      </c>
      <c r="AE110" s="245" t="s">
        <v>1870</v>
      </c>
      <c r="AF110" s="245" t="s">
        <v>221</v>
      </c>
      <c r="AG110" s="245">
        <v>0</v>
      </c>
      <c r="AH110" s="245" t="s">
        <v>292</v>
      </c>
      <c r="AI110" s="245" t="s">
        <v>292</v>
      </c>
      <c r="AJ110" s="245" t="s">
        <v>358</v>
      </c>
    </row>
    <row r="111" spans="1:36" ht="15.75" customHeight="1">
      <c r="A111" s="245">
        <v>0</v>
      </c>
      <c r="B111" s="245" t="s">
        <v>212</v>
      </c>
      <c r="C111" s="246" t="s">
        <v>122</v>
      </c>
      <c r="D111" s="246" t="s">
        <v>159</v>
      </c>
      <c r="E111" s="246" t="s">
        <v>333</v>
      </c>
      <c r="F111" s="246" t="s">
        <v>166</v>
      </c>
      <c r="G111" s="246" t="s">
        <v>801</v>
      </c>
      <c r="H111" s="247">
        <v>3.67</v>
      </c>
      <c r="I111" s="246">
        <v>210</v>
      </c>
      <c r="J111" s="210">
        <v>44139</v>
      </c>
      <c r="K111" s="247">
        <v>3.9287671232876713</v>
      </c>
      <c r="L111" s="248">
        <v>0</v>
      </c>
      <c r="M111" s="248">
        <v>0</v>
      </c>
      <c r="N111" s="248">
        <v>44698</v>
      </c>
      <c r="O111" s="248" t="s">
        <v>303</v>
      </c>
      <c r="P111" s="248" t="s">
        <v>303</v>
      </c>
      <c r="Q111" s="245"/>
      <c r="R111" s="249"/>
      <c r="S111" s="245"/>
      <c r="T111" s="245" t="s">
        <v>304</v>
      </c>
      <c r="U111" s="248">
        <v>44763</v>
      </c>
      <c r="V111" s="248">
        <v>44916</v>
      </c>
      <c r="W111" s="245" t="s">
        <v>305</v>
      </c>
      <c r="X111" s="248">
        <v>0</v>
      </c>
      <c r="Y111" s="245" t="s">
        <v>211</v>
      </c>
      <c r="Z111" s="245" t="s">
        <v>321</v>
      </c>
      <c r="AA111" s="248"/>
      <c r="AB111" s="248"/>
      <c r="AC111" s="248">
        <v>0</v>
      </c>
      <c r="AD111" s="245" t="s">
        <v>987</v>
      </c>
      <c r="AE111" s="245" t="s">
        <v>1885</v>
      </c>
      <c r="AF111" s="245" t="s">
        <v>228</v>
      </c>
      <c r="AG111" s="245">
        <v>0</v>
      </c>
      <c r="AH111" s="245">
        <v>0</v>
      </c>
      <c r="AI111" s="245" t="s">
        <v>286</v>
      </c>
      <c r="AJ111" s="245" t="s">
        <v>359</v>
      </c>
    </row>
    <row r="112" spans="1:36" ht="15.75" customHeight="1">
      <c r="A112" s="245">
        <v>0</v>
      </c>
      <c r="B112" s="245" t="s">
        <v>212</v>
      </c>
      <c r="C112" s="246" t="s">
        <v>122</v>
      </c>
      <c r="D112" s="246" t="s">
        <v>159</v>
      </c>
      <c r="E112" s="246" t="s">
        <v>333</v>
      </c>
      <c r="F112" s="246" t="s">
        <v>166</v>
      </c>
      <c r="G112" s="246" t="s">
        <v>860</v>
      </c>
      <c r="H112" s="247">
        <v>4.18</v>
      </c>
      <c r="I112" s="246">
        <v>191</v>
      </c>
      <c r="J112" s="210">
        <v>44139</v>
      </c>
      <c r="K112" s="247">
        <v>3.9287671232876713</v>
      </c>
      <c r="L112" s="248">
        <v>0</v>
      </c>
      <c r="M112" s="248">
        <v>0</v>
      </c>
      <c r="N112" s="248">
        <v>44698</v>
      </c>
      <c r="O112" s="248" t="s">
        <v>303</v>
      </c>
      <c r="P112" s="248"/>
      <c r="Q112" s="245"/>
      <c r="R112" s="249"/>
      <c r="S112" s="245"/>
      <c r="T112" s="245" t="s">
        <v>304</v>
      </c>
      <c r="U112" s="248">
        <v>44763</v>
      </c>
      <c r="V112" s="248">
        <v>44916</v>
      </c>
      <c r="W112" s="245" t="s">
        <v>305</v>
      </c>
      <c r="X112" s="248">
        <v>0</v>
      </c>
      <c r="Y112" s="245" t="s">
        <v>211</v>
      </c>
      <c r="Z112" s="245" t="s">
        <v>321</v>
      </c>
      <c r="AA112" s="248"/>
      <c r="AB112" s="248"/>
      <c r="AC112" s="248">
        <v>0</v>
      </c>
      <c r="AD112" s="245" t="s">
        <v>987</v>
      </c>
      <c r="AE112" s="245" t="s">
        <v>1886</v>
      </c>
      <c r="AF112" s="245" t="s">
        <v>228</v>
      </c>
      <c r="AG112" s="245">
        <v>0</v>
      </c>
      <c r="AH112" s="245">
        <v>0</v>
      </c>
      <c r="AI112" s="245" t="s">
        <v>286</v>
      </c>
      <c r="AJ112" s="245" t="s">
        <v>359</v>
      </c>
    </row>
    <row r="113" spans="1:36" ht="15.75" customHeight="1">
      <c r="A113" s="245">
        <v>0</v>
      </c>
      <c r="B113" s="245" t="s">
        <v>223</v>
      </c>
      <c r="C113" s="246" t="s">
        <v>140</v>
      </c>
      <c r="D113" s="246" t="s">
        <v>331</v>
      </c>
      <c r="E113" s="246" t="s">
        <v>332</v>
      </c>
      <c r="F113" s="246" t="s">
        <v>143</v>
      </c>
      <c r="G113" s="276" t="s">
        <v>832</v>
      </c>
      <c r="H113" s="247">
        <v>3.58</v>
      </c>
      <c r="I113" s="246">
        <v>73</v>
      </c>
      <c r="J113" s="210">
        <v>44187</v>
      </c>
      <c r="K113" s="247">
        <v>3.7972602739726029</v>
      </c>
      <c r="L113" s="248">
        <v>45497</v>
      </c>
      <c r="M113" s="248">
        <v>45497</v>
      </c>
      <c r="N113" s="248">
        <v>44460</v>
      </c>
      <c r="O113" s="248" t="s">
        <v>303</v>
      </c>
      <c r="P113" s="248" t="s">
        <v>303</v>
      </c>
      <c r="Q113" s="245"/>
      <c r="R113" s="249"/>
      <c r="S113" s="245"/>
      <c r="T113" s="245" t="s">
        <v>304</v>
      </c>
      <c r="U113" s="248">
        <v>44669</v>
      </c>
      <c r="V113" s="248">
        <v>44733</v>
      </c>
      <c r="W113" s="245" t="s">
        <v>305</v>
      </c>
      <c r="X113" s="248">
        <v>0</v>
      </c>
      <c r="Y113" s="245" t="s">
        <v>211</v>
      </c>
      <c r="Z113" s="245" t="s">
        <v>321</v>
      </c>
      <c r="AA113" s="248"/>
      <c r="AB113" s="248"/>
      <c r="AC113" s="248">
        <v>0</v>
      </c>
      <c r="AD113" s="245" t="s">
        <v>987</v>
      </c>
      <c r="AE113" s="245" t="s">
        <v>1885</v>
      </c>
      <c r="AF113" s="245" t="s">
        <v>235</v>
      </c>
      <c r="AG113" s="245" t="s">
        <v>945</v>
      </c>
      <c r="AH113" s="245" t="s">
        <v>283</v>
      </c>
      <c r="AI113" s="245" t="s">
        <v>297</v>
      </c>
      <c r="AJ113" s="245" t="s">
        <v>359</v>
      </c>
    </row>
    <row r="114" spans="1:36" ht="15.75" customHeight="1">
      <c r="A114" s="245">
        <v>0</v>
      </c>
      <c r="B114" s="245" t="s">
        <v>374</v>
      </c>
      <c r="C114" s="246" t="s">
        <v>122</v>
      </c>
      <c r="D114" s="246" t="s">
        <v>159</v>
      </c>
      <c r="E114" s="246" t="s">
        <v>333</v>
      </c>
      <c r="F114" s="246" t="s">
        <v>347</v>
      </c>
      <c r="G114" s="281" t="s">
        <v>409</v>
      </c>
      <c r="H114" s="247">
        <v>1.06</v>
      </c>
      <c r="I114" s="246">
        <v>79</v>
      </c>
      <c r="J114" s="245">
        <v>2020</v>
      </c>
      <c r="K114" s="247">
        <v>3.7753424657534245</v>
      </c>
      <c r="L114" s="248">
        <v>0</v>
      </c>
      <c r="M114" s="248">
        <v>0</v>
      </c>
      <c r="N114" s="248">
        <v>45462</v>
      </c>
      <c r="O114" s="245" t="s">
        <v>247</v>
      </c>
      <c r="P114" s="248">
        <v>45408</v>
      </c>
      <c r="Q114" s="245" t="s">
        <v>258</v>
      </c>
      <c r="R114" s="249">
        <v>43693</v>
      </c>
      <c r="S114" s="245" t="s">
        <v>195</v>
      </c>
      <c r="T114" s="245"/>
      <c r="U114" s="248"/>
      <c r="V114" s="248">
        <v>44502</v>
      </c>
      <c r="W114" s="245" t="s">
        <v>222</v>
      </c>
      <c r="X114" s="248">
        <v>0</v>
      </c>
      <c r="Y114" s="245" t="s">
        <v>211</v>
      </c>
      <c r="Z114" s="245" t="s">
        <v>190</v>
      </c>
      <c r="AA114" s="248">
        <v>0</v>
      </c>
      <c r="AB114" s="248">
        <v>0</v>
      </c>
      <c r="AC114" s="248">
        <v>0</v>
      </c>
      <c r="AD114" s="245" t="s">
        <v>987</v>
      </c>
      <c r="AE114" s="245" t="s">
        <v>1885</v>
      </c>
      <c r="AF114" s="245" t="s">
        <v>235</v>
      </c>
      <c r="AG114" s="245">
        <v>0</v>
      </c>
      <c r="AH114" s="245" t="s">
        <v>292</v>
      </c>
      <c r="AI114" s="245" t="s">
        <v>292</v>
      </c>
      <c r="AJ114" s="245" t="s">
        <v>358</v>
      </c>
    </row>
    <row r="115" spans="1:36" ht="15.75" customHeight="1">
      <c r="A115" s="245">
        <v>0</v>
      </c>
      <c r="B115" s="245" t="s">
        <v>191</v>
      </c>
      <c r="C115" s="246" t="s">
        <v>122</v>
      </c>
      <c r="D115" s="246" t="s">
        <v>336</v>
      </c>
      <c r="E115" s="246" t="s">
        <v>346</v>
      </c>
      <c r="F115" s="246" t="s">
        <v>353</v>
      </c>
      <c r="G115" s="281" t="s">
        <v>554</v>
      </c>
      <c r="H115" s="247">
        <v>0.2</v>
      </c>
      <c r="I115" s="246">
        <v>5</v>
      </c>
      <c r="J115" s="245">
        <v>2021</v>
      </c>
      <c r="K115" s="247">
        <v>3.6986301369863015</v>
      </c>
      <c r="L115" s="248">
        <v>0</v>
      </c>
      <c r="M115" s="248">
        <v>0</v>
      </c>
      <c r="N115" s="248">
        <v>43993</v>
      </c>
      <c r="O115" s="245" t="s">
        <v>247</v>
      </c>
      <c r="P115" s="248">
        <v>43393</v>
      </c>
      <c r="Q115" s="245" t="s">
        <v>272</v>
      </c>
      <c r="R115" s="249">
        <v>43426</v>
      </c>
      <c r="S115" s="245" t="s">
        <v>195</v>
      </c>
      <c r="T115" s="245"/>
      <c r="U115" s="248"/>
      <c r="V115" s="248">
        <v>43486</v>
      </c>
      <c r="W115" s="245" t="s">
        <v>222</v>
      </c>
      <c r="X115" s="248">
        <v>43461</v>
      </c>
      <c r="Y115" s="245" t="s">
        <v>189</v>
      </c>
      <c r="Z115" s="245" t="s">
        <v>204</v>
      </c>
      <c r="AA115" s="248">
        <v>0</v>
      </c>
      <c r="AB115" s="248">
        <v>44376</v>
      </c>
      <c r="AC115" s="248">
        <v>44209</v>
      </c>
      <c r="AD115" s="245" t="s">
        <v>1880</v>
      </c>
      <c r="AE115" s="245" t="s">
        <v>1886</v>
      </c>
      <c r="AF115" s="245" t="s">
        <v>942</v>
      </c>
      <c r="AG115" s="245">
        <v>0</v>
      </c>
      <c r="AH115" s="245" t="s">
        <v>299</v>
      </c>
      <c r="AI115" s="245" t="s">
        <v>299</v>
      </c>
      <c r="AJ115" s="245" t="s">
        <v>358</v>
      </c>
    </row>
    <row r="116" spans="1:36" ht="15.75" customHeight="1">
      <c r="A116" s="245">
        <v>0</v>
      </c>
      <c r="B116" s="245">
        <v>0</v>
      </c>
      <c r="C116" s="246" t="s">
        <v>140</v>
      </c>
      <c r="D116" s="246" t="s">
        <v>331</v>
      </c>
      <c r="E116" s="246" t="s">
        <v>332</v>
      </c>
      <c r="F116" s="246" t="s">
        <v>150</v>
      </c>
      <c r="G116" s="276" t="s">
        <v>477</v>
      </c>
      <c r="H116" s="247">
        <v>0.45</v>
      </c>
      <c r="I116" s="246">
        <v>38</v>
      </c>
      <c r="J116" s="245">
        <v>2021</v>
      </c>
      <c r="K116" s="247">
        <v>3.6410958904109587</v>
      </c>
      <c r="L116" s="248">
        <v>44736</v>
      </c>
      <c r="M116" s="248">
        <v>44736</v>
      </c>
      <c r="N116" s="248">
        <v>0</v>
      </c>
      <c r="O116" s="245" t="s">
        <v>252</v>
      </c>
      <c r="P116" s="248">
        <v>0</v>
      </c>
      <c r="Q116" s="245" t="s">
        <v>276</v>
      </c>
      <c r="R116" s="249">
        <v>0</v>
      </c>
      <c r="S116" s="245" t="s">
        <v>210</v>
      </c>
      <c r="T116" s="245"/>
      <c r="U116" s="248"/>
      <c r="V116" s="248">
        <v>0</v>
      </c>
      <c r="W116" s="245" t="s">
        <v>210</v>
      </c>
      <c r="X116" s="248">
        <v>0</v>
      </c>
      <c r="Y116" s="245" t="s">
        <v>211</v>
      </c>
      <c r="Z116" s="245" t="s">
        <v>190</v>
      </c>
      <c r="AA116" s="248">
        <v>0</v>
      </c>
      <c r="AB116" s="248">
        <v>0</v>
      </c>
      <c r="AC116" s="248">
        <v>0</v>
      </c>
      <c r="AD116" s="245" t="s">
        <v>987</v>
      </c>
      <c r="AE116" s="245">
        <v>0</v>
      </c>
      <c r="AF116" s="245">
        <v>0</v>
      </c>
      <c r="AG116" s="245" t="s">
        <v>945</v>
      </c>
      <c r="AH116" s="245">
        <v>0</v>
      </c>
      <c r="AI116" s="245" t="s">
        <v>297</v>
      </c>
      <c r="AJ116" s="245" t="s">
        <v>358</v>
      </c>
    </row>
    <row r="117" spans="1:36" ht="15.75" customHeight="1">
      <c r="A117" s="245">
        <v>0</v>
      </c>
      <c r="B117" s="245" t="s">
        <v>227</v>
      </c>
      <c r="C117" s="246" t="s">
        <v>122</v>
      </c>
      <c r="D117" s="246" t="s">
        <v>334</v>
      </c>
      <c r="E117" s="246" t="s">
        <v>345</v>
      </c>
      <c r="F117" s="246" t="s">
        <v>352</v>
      </c>
      <c r="G117" s="281" t="s">
        <v>595</v>
      </c>
      <c r="H117" s="247">
        <v>3.51</v>
      </c>
      <c r="I117" s="246">
        <v>343</v>
      </c>
      <c r="J117" s="245">
        <v>2021</v>
      </c>
      <c r="K117" s="247">
        <v>3.6246575342465754</v>
      </c>
      <c r="L117" s="248">
        <v>0</v>
      </c>
      <c r="M117" s="248">
        <v>0</v>
      </c>
      <c r="N117" s="248">
        <v>44250</v>
      </c>
      <c r="O117" s="245" t="s">
        <v>247</v>
      </c>
      <c r="P117" s="248">
        <v>44690</v>
      </c>
      <c r="Q117" s="245" t="s">
        <v>272</v>
      </c>
      <c r="R117" s="249">
        <v>44529</v>
      </c>
      <c r="S117" s="245" t="s">
        <v>195</v>
      </c>
      <c r="T117" s="245"/>
      <c r="U117" s="248"/>
      <c r="V117" s="248">
        <v>45208</v>
      </c>
      <c r="W117" s="245" t="s">
        <v>222</v>
      </c>
      <c r="X117" s="248">
        <v>44917</v>
      </c>
      <c r="Y117" s="245" t="s">
        <v>189</v>
      </c>
      <c r="Z117" s="245" t="s">
        <v>196</v>
      </c>
      <c r="AA117" s="248">
        <v>45211</v>
      </c>
      <c r="AB117" s="248">
        <v>45211</v>
      </c>
      <c r="AC117" s="248">
        <v>0</v>
      </c>
      <c r="AD117" s="245" t="s">
        <v>987</v>
      </c>
      <c r="AE117" s="245">
        <v>0</v>
      </c>
      <c r="AF117" s="245" t="s">
        <v>213</v>
      </c>
      <c r="AG117" s="245">
        <v>0</v>
      </c>
      <c r="AH117" s="245" t="s">
        <v>295</v>
      </c>
      <c r="AI117" s="245" t="s">
        <v>295</v>
      </c>
      <c r="AJ117" s="245" t="s">
        <v>358</v>
      </c>
    </row>
    <row r="118" spans="1:36" ht="15.75" customHeight="1">
      <c r="A118" s="245">
        <v>0</v>
      </c>
      <c r="B118" s="245" t="s">
        <v>698</v>
      </c>
      <c r="C118" s="246" t="s">
        <v>140</v>
      </c>
      <c r="D118" s="246" t="s">
        <v>331</v>
      </c>
      <c r="E118" s="246" t="s">
        <v>332</v>
      </c>
      <c r="F118" s="246" t="s">
        <v>147</v>
      </c>
      <c r="G118" s="276" t="s">
        <v>700</v>
      </c>
      <c r="H118" s="247">
        <v>4.6399999999999997</v>
      </c>
      <c r="I118" s="246">
        <v>347</v>
      </c>
      <c r="J118" s="210">
        <v>44250</v>
      </c>
      <c r="K118" s="247">
        <v>3.6246575342465754</v>
      </c>
      <c r="L118" s="248" t="s">
        <v>1174</v>
      </c>
      <c r="M118" s="248" t="s">
        <v>1174</v>
      </c>
      <c r="N118" s="248">
        <v>44540</v>
      </c>
      <c r="O118" s="248" t="s">
        <v>303</v>
      </c>
      <c r="P118" s="248" t="s">
        <v>303</v>
      </c>
      <c r="Q118" s="245"/>
      <c r="R118" s="249"/>
      <c r="S118" s="245"/>
      <c r="T118" s="245" t="s">
        <v>304</v>
      </c>
      <c r="U118" s="248">
        <v>44715</v>
      </c>
      <c r="V118" s="248">
        <v>44861</v>
      </c>
      <c r="W118" s="245" t="s">
        <v>305</v>
      </c>
      <c r="X118" s="248">
        <v>0</v>
      </c>
      <c r="Y118" s="245" t="s">
        <v>211</v>
      </c>
      <c r="Z118" s="245" t="s">
        <v>321</v>
      </c>
      <c r="AA118" s="248"/>
      <c r="AB118" s="248"/>
      <c r="AC118" s="248">
        <v>0</v>
      </c>
      <c r="AD118" s="245" t="s">
        <v>987</v>
      </c>
      <c r="AE118" s="245">
        <v>0</v>
      </c>
      <c r="AF118" s="245" t="s">
        <v>239</v>
      </c>
      <c r="AG118" s="245" t="s">
        <v>945</v>
      </c>
      <c r="AH118" s="245">
        <v>0</v>
      </c>
      <c r="AI118" s="245" t="s">
        <v>278</v>
      </c>
      <c r="AJ118" s="245" t="s">
        <v>359</v>
      </c>
    </row>
    <row r="119" spans="1:36" ht="15.75" customHeight="1">
      <c r="A119" s="245">
        <v>0</v>
      </c>
      <c r="B119" s="245" t="s">
        <v>191</v>
      </c>
      <c r="C119" s="246" t="s">
        <v>122</v>
      </c>
      <c r="D119" s="246" t="s">
        <v>336</v>
      </c>
      <c r="E119" s="246" t="s">
        <v>346</v>
      </c>
      <c r="F119" s="246" t="s">
        <v>353</v>
      </c>
      <c r="G119" s="281" t="s">
        <v>556</v>
      </c>
      <c r="H119" s="247">
        <v>0.31</v>
      </c>
      <c r="I119" s="246">
        <v>57</v>
      </c>
      <c r="J119" s="245">
        <v>2021</v>
      </c>
      <c r="K119" s="247">
        <v>3.4684931506849317</v>
      </c>
      <c r="L119" s="248">
        <v>0</v>
      </c>
      <c r="M119" s="248">
        <v>0</v>
      </c>
      <c r="N119" s="248">
        <v>43551</v>
      </c>
      <c r="O119" s="245" t="s">
        <v>247</v>
      </c>
      <c r="P119" s="248">
        <v>43105</v>
      </c>
      <c r="Q119" s="245" t="s">
        <v>272</v>
      </c>
      <c r="R119" s="249">
        <v>43180</v>
      </c>
      <c r="S119" s="245" t="s">
        <v>195</v>
      </c>
      <c r="T119" s="245"/>
      <c r="U119" s="248"/>
      <c r="V119" s="248">
        <v>0</v>
      </c>
      <c r="W119" s="245" t="s">
        <v>203</v>
      </c>
      <c r="X119" s="248">
        <v>43461</v>
      </c>
      <c r="Y119" s="245" t="s">
        <v>189</v>
      </c>
      <c r="Z119" s="245" t="s">
        <v>204</v>
      </c>
      <c r="AA119" s="248">
        <v>0</v>
      </c>
      <c r="AB119" s="248">
        <v>44167</v>
      </c>
      <c r="AC119" s="248">
        <v>44326</v>
      </c>
      <c r="AD119" s="245" t="s">
        <v>1859</v>
      </c>
      <c r="AE119" s="245" t="s">
        <v>1887</v>
      </c>
      <c r="AF119" s="245" t="s">
        <v>942</v>
      </c>
      <c r="AG119" s="245">
        <v>0</v>
      </c>
      <c r="AH119" s="245" t="s">
        <v>299</v>
      </c>
      <c r="AI119" s="245" t="s">
        <v>299</v>
      </c>
      <c r="AJ119" s="245" t="s">
        <v>358</v>
      </c>
    </row>
    <row r="120" spans="1:36" ht="15.75" customHeight="1">
      <c r="A120" s="245">
        <v>0</v>
      </c>
      <c r="B120" s="245" t="s">
        <v>268</v>
      </c>
      <c r="C120" s="246" t="s">
        <v>122</v>
      </c>
      <c r="D120" s="246" t="s">
        <v>336</v>
      </c>
      <c r="E120" s="246" t="s">
        <v>346</v>
      </c>
      <c r="F120" s="246" t="s">
        <v>353</v>
      </c>
      <c r="G120" s="281" t="s">
        <v>606</v>
      </c>
      <c r="H120" s="247">
        <v>2.36</v>
      </c>
      <c r="I120" s="246">
        <v>360</v>
      </c>
      <c r="J120" s="245">
        <v>2021</v>
      </c>
      <c r="K120" s="247">
        <v>3.4136986301369863</v>
      </c>
      <c r="L120" s="248">
        <v>0</v>
      </c>
      <c r="M120" s="248">
        <v>0</v>
      </c>
      <c r="N120" s="248">
        <v>44302</v>
      </c>
      <c r="O120" s="245" t="s">
        <v>247</v>
      </c>
      <c r="P120" s="248">
        <v>44575</v>
      </c>
      <c r="Q120" s="245" t="s">
        <v>272</v>
      </c>
      <c r="R120" s="249">
        <v>44565</v>
      </c>
      <c r="S120" s="245" t="s">
        <v>195</v>
      </c>
      <c r="T120" s="245"/>
      <c r="U120" s="248"/>
      <c r="V120" s="248">
        <v>45222</v>
      </c>
      <c r="W120" s="245" t="s">
        <v>222</v>
      </c>
      <c r="X120" s="248">
        <v>44693</v>
      </c>
      <c r="Y120" s="245" t="s">
        <v>189</v>
      </c>
      <c r="Z120" s="245" t="s">
        <v>204</v>
      </c>
      <c r="AA120" s="248">
        <v>45197</v>
      </c>
      <c r="AB120" s="248">
        <v>45197</v>
      </c>
      <c r="AC120" s="248">
        <v>45260</v>
      </c>
      <c r="AD120" s="245" t="s">
        <v>987</v>
      </c>
      <c r="AE120" s="245">
        <v>0</v>
      </c>
      <c r="AF120" s="245" t="s">
        <v>213</v>
      </c>
      <c r="AG120" s="245">
        <v>0</v>
      </c>
      <c r="AH120" s="245">
        <v>0</v>
      </c>
      <c r="AI120" s="245" t="s">
        <v>289</v>
      </c>
      <c r="AJ120" s="245" t="s">
        <v>358</v>
      </c>
    </row>
    <row r="121" spans="1:36" ht="15.75" customHeight="1">
      <c r="A121" s="245">
        <v>0</v>
      </c>
      <c r="B121" s="245" t="s">
        <v>242</v>
      </c>
      <c r="C121" s="246" t="s">
        <v>122</v>
      </c>
      <c r="D121" s="246" t="s">
        <v>336</v>
      </c>
      <c r="E121" s="246" t="s">
        <v>346</v>
      </c>
      <c r="F121" s="246" t="s">
        <v>353</v>
      </c>
      <c r="G121" s="281" t="s">
        <v>605</v>
      </c>
      <c r="H121" s="247">
        <v>0.64</v>
      </c>
      <c r="I121" s="246">
        <v>52</v>
      </c>
      <c r="J121" s="245">
        <v>2021</v>
      </c>
      <c r="K121" s="247">
        <v>3.3561643835616439</v>
      </c>
      <c r="L121" s="248">
        <v>0</v>
      </c>
      <c r="M121" s="248">
        <v>0</v>
      </c>
      <c r="N121" s="248">
        <v>44445</v>
      </c>
      <c r="O121" s="245" t="s">
        <v>247</v>
      </c>
      <c r="P121" s="248">
        <v>44385</v>
      </c>
      <c r="Q121" s="245" t="s">
        <v>272</v>
      </c>
      <c r="R121" s="249">
        <v>44378</v>
      </c>
      <c r="S121" s="245" t="s">
        <v>195</v>
      </c>
      <c r="T121" s="245"/>
      <c r="U121" s="248"/>
      <c r="V121" s="248">
        <v>45153</v>
      </c>
      <c r="W121" s="245" t="s">
        <v>222</v>
      </c>
      <c r="X121" s="248">
        <v>44635</v>
      </c>
      <c r="Y121" s="245" t="s">
        <v>189</v>
      </c>
      <c r="Z121" s="245" t="s">
        <v>204</v>
      </c>
      <c r="AA121" s="248">
        <v>45162</v>
      </c>
      <c r="AB121" s="248">
        <v>44707</v>
      </c>
      <c r="AC121" s="248">
        <v>45188</v>
      </c>
      <c r="AD121" s="245" t="s">
        <v>987</v>
      </c>
      <c r="AE121" s="245">
        <v>0</v>
      </c>
      <c r="AF121" s="245" t="s">
        <v>944</v>
      </c>
      <c r="AG121" s="245">
        <v>0</v>
      </c>
      <c r="AH121" s="245" t="s">
        <v>289</v>
      </c>
      <c r="AI121" s="245" t="s">
        <v>299</v>
      </c>
      <c r="AJ121" s="245" t="s">
        <v>358</v>
      </c>
    </row>
    <row r="122" spans="1:36" ht="15.75" customHeight="1">
      <c r="A122" s="245">
        <v>0</v>
      </c>
      <c r="B122" s="245" t="s">
        <v>231</v>
      </c>
      <c r="C122" s="246" t="s">
        <v>140</v>
      </c>
      <c r="D122" s="246" t="s">
        <v>331</v>
      </c>
      <c r="E122" s="246" t="s">
        <v>332</v>
      </c>
      <c r="F122" s="246" t="s">
        <v>143</v>
      </c>
      <c r="G122" s="276" t="s">
        <v>376</v>
      </c>
      <c r="H122" s="247">
        <v>0.22</v>
      </c>
      <c r="I122" s="246">
        <v>16</v>
      </c>
      <c r="J122" s="245">
        <v>2021</v>
      </c>
      <c r="K122" s="247">
        <v>3.2931506849315069</v>
      </c>
      <c r="L122" s="248">
        <v>45372</v>
      </c>
      <c r="M122" s="248">
        <v>0</v>
      </c>
      <c r="N122" s="248">
        <v>45372</v>
      </c>
      <c r="O122" s="245" t="s">
        <v>252</v>
      </c>
      <c r="P122" s="248">
        <v>45126</v>
      </c>
      <c r="Q122" s="245" t="s">
        <v>258</v>
      </c>
      <c r="R122" s="249">
        <v>44529</v>
      </c>
      <c r="S122" s="245" t="s">
        <v>195</v>
      </c>
      <c r="T122" s="245"/>
      <c r="U122" s="248"/>
      <c r="V122" s="248">
        <v>44629</v>
      </c>
      <c r="W122" s="245" t="s">
        <v>222</v>
      </c>
      <c r="X122" s="248">
        <v>0</v>
      </c>
      <c r="Y122" s="245" t="s">
        <v>211</v>
      </c>
      <c r="Z122" s="245" t="s">
        <v>190</v>
      </c>
      <c r="AA122" s="248">
        <v>0</v>
      </c>
      <c r="AB122" s="248">
        <v>0</v>
      </c>
      <c r="AC122" s="248">
        <v>0</v>
      </c>
      <c r="AD122" s="245" t="s">
        <v>987</v>
      </c>
      <c r="AE122" s="245" t="s">
        <v>1885</v>
      </c>
      <c r="AF122" s="245" t="s">
        <v>235</v>
      </c>
      <c r="AG122" s="245" t="s">
        <v>945</v>
      </c>
      <c r="AH122" s="245">
        <v>0</v>
      </c>
      <c r="AI122" s="245" t="s">
        <v>297</v>
      </c>
      <c r="AJ122" s="245" t="s">
        <v>358</v>
      </c>
    </row>
    <row r="123" spans="1:36" ht="15.75" customHeight="1">
      <c r="A123" s="245">
        <v>0</v>
      </c>
      <c r="B123" s="245" t="s">
        <v>268</v>
      </c>
      <c r="C123" s="246" t="s">
        <v>122</v>
      </c>
      <c r="D123" s="246" t="s">
        <v>336</v>
      </c>
      <c r="E123" s="246" t="s">
        <v>346</v>
      </c>
      <c r="F123" s="246" t="s">
        <v>353</v>
      </c>
      <c r="G123" s="281" t="s">
        <v>613</v>
      </c>
      <c r="H123" s="247">
        <v>0.05</v>
      </c>
      <c r="I123" s="246">
        <v>5</v>
      </c>
      <c r="J123" s="245">
        <v>2021</v>
      </c>
      <c r="K123" s="247">
        <v>3.2821917808219179</v>
      </c>
      <c r="L123" s="248">
        <v>0</v>
      </c>
      <c r="M123" s="248">
        <v>0</v>
      </c>
      <c r="N123" s="248">
        <v>44871</v>
      </c>
      <c r="O123" s="245" t="s">
        <v>247</v>
      </c>
      <c r="P123" s="248">
        <v>44384</v>
      </c>
      <c r="Q123" s="245" t="s">
        <v>272</v>
      </c>
      <c r="R123" s="249">
        <v>44398</v>
      </c>
      <c r="S123" s="245" t="s">
        <v>195</v>
      </c>
      <c r="T123" s="245"/>
      <c r="U123" s="248"/>
      <c r="V123" s="248">
        <v>45202</v>
      </c>
      <c r="W123" s="245" t="s">
        <v>222</v>
      </c>
      <c r="X123" s="248">
        <v>44489</v>
      </c>
      <c r="Y123" s="245" t="s">
        <v>189</v>
      </c>
      <c r="Z123" s="245" t="s">
        <v>204</v>
      </c>
      <c r="AA123" s="248">
        <v>45183</v>
      </c>
      <c r="AB123" s="248">
        <v>45183</v>
      </c>
      <c r="AC123" s="248">
        <v>45239</v>
      </c>
      <c r="AD123" s="245" t="s">
        <v>987</v>
      </c>
      <c r="AE123" s="245">
        <v>0</v>
      </c>
      <c r="AF123" s="245" t="s">
        <v>944</v>
      </c>
      <c r="AG123" s="245">
        <v>0</v>
      </c>
      <c r="AH123" s="245">
        <v>0</v>
      </c>
      <c r="AI123" s="245" t="s">
        <v>289</v>
      </c>
      <c r="AJ123" s="245" t="s">
        <v>358</v>
      </c>
    </row>
    <row r="124" spans="1:36" ht="15.75" customHeight="1">
      <c r="A124" s="245">
        <v>0</v>
      </c>
      <c r="B124" s="245" t="s">
        <v>206</v>
      </c>
      <c r="C124" s="246" t="s">
        <v>140</v>
      </c>
      <c r="D124" s="246" t="s">
        <v>331</v>
      </c>
      <c r="E124" s="246" t="s">
        <v>332</v>
      </c>
      <c r="F124" s="246" t="s">
        <v>147</v>
      </c>
      <c r="G124" s="276" t="s">
        <v>482</v>
      </c>
      <c r="H124" s="247">
        <v>0.05</v>
      </c>
      <c r="I124" s="246">
        <v>5</v>
      </c>
      <c r="J124" s="245">
        <v>2021</v>
      </c>
      <c r="K124" s="247">
        <v>3.2821917808219179</v>
      </c>
      <c r="L124" s="248">
        <v>45169</v>
      </c>
      <c r="M124" s="248">
        <v>45170</v>
      </c>
      <c r="N124" s="248">
        <v>0</v>
      </c>
      <c r="O124" s="245" t="s">
        <v>258</v>
      </c>
      <c r="P124" s="248" t="s">
        <v>972</v>
      </c>
      <c r="Q124" s="245" t="s">
        <v>258</v>
      </c>
      <c r="R124" s="249">
        <v>44529</v>
      </c>
      <c r="S124" s="245" t="s">
        <v>195</v>
      </c>
      <c r="T124" s="245"/>
      <c r="U124" s="248"/>
      <c r="V124" s="248">
        <v>0</v>
      </c>
      <c r="W124" s="245" t="s">
        <v>210</v>
      </c>
      <c r="X124" s="248">
        <v>0</v>
      </c>
      <c r="Y124" s="245" t="s">
        <v>211</v>
      </c>
      <c r="Z124" s="245" t="s">
        <v>190</v>
      </c>
      <c r="AA124" s="248">
        <v>0</v>
      </c>
      <c r="AB124" s="248">
        <v>0</v>
      </c>
      <c r="AC124" s="248">
        <v>0</v>
      </c>
      <c r="AD124" s="245" t="s">
        <v>987</v>
      </c>
      <c r="AE124" s="245">
        <v>0</v>
      </c>
      <c r="AF124" s="245" t="s">
        <v>235</v>
      </c>
      <c r="AG124" s="245" t="s">
        <v>945</v>
      </c>
      <c r="AH124" s="245">
        <v>0</v>
      </c>
      <c r="AI124" s="245" t="s">
        <v>297</v>
      </c>
      <c r="AJ124" s="245" t="s">
        <v>358</v>
      </c>
    </row>
    <row r="125" spans="1:36" ht="15.75" customHeight="1">
      <c r="A125" s="245" t="s">
        <v>199</v>
      </c>
      <c r="B125" s="245" t="s">
        <v>219</v>
      </c>
      <c r="C125" s="246" t="s">
        <v>122</v>
      </c>
      <c r="D125" s="246" t="s">
        <v>159</v>
      </c>
      <c r="E125" s="246" t="s">
        <v>333</v>
      </c>
      <c r="F125" s="246" t="s">
        <v>163</v>
      </c>
      <c r="G125" s="246" t="s">
        <v>467</v>
      </c>
      <c r="H125" s="247">
        <v>0.11</v>
      </c>
      <c r="I125" s="246">
        <v>5</v>
      </c>
      <c r="J125" s="245">
        <v>2021</v>
      </c>
      <c r="K125" s="247">
        <v>3.2027397260273971</v>
      </c>
      <c r="L125" s="248">
        <v>44706</v>
      </c>
      <c r="M125" s="248">
        <v>44706</v>
      </c>
      <c r="N125" s="248">
        <v>0</v>
      </c>
      <c r="O125" s="245" t="s">
        <v>252</v>
      </c>
      <c r="P125" s="248">
        <v>0</v>
      </c>
      <c r="Q125" s="245" t="s">
        <v>276</v>
      </c>
      <c r="R125" s="249">
        <v>0</v>
      </c>
      <c r="S125" s="245" t="s">
        <v>210</v>
      </c>
      <c r="T125" s="245"/>
      <c r="U125" s="248"/>
      <c r="V125" s="248">
        <v>0</v>
      </c>
      <c r="W125" s="245" t="s">
        <v>210</v>
      </c>
      <c r="X125" s="248">
        <v>0</v>
      </c>
      <c r="Y125" s="245" t="s">
        <v>211</v>
      </c>
      <c r="Z125" s="245" t="s">
        <v>190</v>
      </c>
      <c r="AA125" s="248">
        <v>0</v>
      </c>
      <c r="AB125" s="248">
        <v>0</v>
      </c>
      <c r="AC125" s="248">
        <v>0</v>
      </c>
      <c r="AD125" s="245" t="s">
        <v>987</v>
      </c>
      <c r="AE125" s="245">
        <v>0</v>
      </c>
      <c r="AF125" s="245" t="s">
        <v>134</v>
      </c>
      <c r="AG125" s="245">
        <v>0</v>
      </c>
      <c r="AH125" s="245" t="s">
        <v>278</v>
      </c>
      <c r="AI125" s="245" t="s">
        <v>278</v>
      </c>
      <c r="AJ125" s="245" t="s">
        <v>358</v>
      </c>
    </row>
    <row r="126" spans="1:36" ht="15.75" customHeight="1">
      <c r="A126" s="245">
        <v>0</v>
      </c>
      <c r="B126" s="245" t="s">
        <v>219</v>
      </c>
      <c r="C126" s="246" t="s">
        <v>122</v>
      </c>
      <c r="D126" s="246" t="s">
        <v>159</v>
      </c>
      <c r="E126" s="246" t="s">
        <v>337</v>
      </c>
      <c r="F126" s="246" t="s">
        <v>166</v>
      </c>
      <c r="G126" s="246" t="s">
        <v>615</v>
      </c>
      <c r="H126" s="247">
        <v>0.62</v>
      </c>
      <c r="I126" s="246">
        <v>16</v>
      </c>
      <c r="J126" s="245">
        <v>2021</v>
      </c>
      <c r="K126" s="247">
        <v>3.2027397260273971</v>
      </c>
      <c r="L126" s="248">
        <v>0</v>
      </c>
      <c r="M126" s="248">
        <v>0</v>
      </c>
      <c r="N126" s="248">
        <v>45464</v>
      </c>
      <c r="O126" s="245" t="s">
        <v>247</v>
      </c>
      <c r="P126" s="248">
        <v>45189</v>
      </c>
      <c r="Q126" s="245" t="s">
        <v>272</v>
      </c>
      <c r="R126" s="249">
        <v>44505</v>
      </c>
      <c r="S126" s="245" t="s">
        <v>195</v>
      </c>
      <c r="T126" s="245"/>
      <c r="U126" s="248"/>
      <c r="V126" s="248">
        <v>44111</v>
      </c>
      <c r="W126" s="245" t="s">
        <v>222</v>
      </c>
      <c r="X126" s="248">
        <v>0</v>
      </c>
      <c r="Y126" s="245" t="s">
        <v>211</v>
      </c>
      <c r="Z126" s="245" t="s">
        <v>190</v>
      </c>
      <c r="AA126" s="248">
        <v>45253</v>
      </c>
      <c r="AB126" s="248">
        <v>0</v>
      </c>
      <c r="AC126" s="248">
        <v>0</v>
      </c>
      <c r="AD126" s="245" t="s">
        <v>987</v>
      </c>
      <c r="AE126" s="245" t="s">
        <v>1869</v>
      </c>
      <c r="AF126" s="245" t="s">
        <v>232</v>
      </c>
      <c r="AG126" s="245">
        <v>0</v>
      </c>
      <c r="AH126" s="245" t="s">
        <v>286</v>
      </c>
      <c r="AI126" s="245" t="s">
        <v>286</v>
      </c>
      <c r="AJ126" s="245" t="s">
        <v>358</v>
      </c>
    </row>
    <row r="127" spans="1:36" ht="15.75" customHeight="1">
      <c r="A127" s="245">
        <v>0</v>
      </c>
      <c r="B127" s="245" t="s">
        <v>242</v>
      </c>
      <c r="C127" s="246" t="s">
        <v>140</v>
      </c>
      <c r="D127" s="246" t="s">
        <v>331</v>
      </c>
      <c r="E127" s="246" t="s">
        <v>332</v>
      </c>
      <c r="F127" s="246" t="s">
        <v>143</v>
      </c>
      <c r="G127" s="276" t="s">
        <v>395</v>
      </c>
      <c r="H127" s="247">
        <v>0.33</v>
      </c>
      <c r="I127" s="246">
        <v>8</v>
      </c>
      <c r="J127" s="245">
        <v>2021</v>
      </c>
      <c r="K127" s="247">
        <v>3.2027397260273971</v>
      </c>
      <c r="L127" s="248">
        <v>45392</v>
      </c>
      <c r="M127" s="248">
        <v>0</v>
      </c>
      <c r="N127" s="248">
        <v>45392</v>
      </c>
      <c r="O127" s="245" t="s">
        <v>252</v>
      </c>
      <c r="P127" s="248" t="s">
        <v>948</v>
      </c>
      <c r="Q127" s="245" t="s">
        <v>258</v>
      </c>
      <c r="R127" s="249">
        <v>45142</v>
      </c>
      <c r="S127" s="245" t="s">
        <v>188</v>
      </c>
      <c r="T127" s="245"/>
      <c r="U127" s="248"/>
      <c r="V127" s="248">
        <v>0</v>
      </c>
      <c r="W127" s="245" t="s">
        <v>210</v>
      </c>
      <c r="X127" s="248">
        <v>0</v>
      </c>
      <c r="Y127" s="245" t="s">
        <v>211</v>
      </c>
      <c r="Z127" s="245" t="s">
        <v>190</v>
      </c>
      <c r="AA127" s="248">
        <v>0</v>
      </c>
      <c r="AB127" s="248">
        <v>0</v>
      </c>
      <c r="AC127" s="248">
        <v>0</v>
      </c>
      <c r="AD127" s="245" t="s">
        <v>987</v>
      </c>
      <c r="AE127" s="245" t="s">
        <v>1870</v>
      </c>
      <c r="AF127" s="245" t="s">
        <v>239</v>
      </c>
      <c r="AG127" s="245" t="s">
        <v>945</v>
      </c>
      <c r="AH127" s="245" t="s">
        <v>297</v>
      </c>
      <c r="AI127" s="245" t="s">
        <v>297</v>
      </c>
      <c r="AJ127" s="245" t="s">
        <v>358</v>
      </c>
    </row>
    <row r="128" spans="1:36" ht="15.75" customHeight="1">
      <c r="A128" s="245">
        <v>0</v>
      </c>
      <c r="B128" s="245" t="s">
        <v>223</v>
      </c>
      <c r="C128" s="246" t="s">
        <v>140</v>
      </c>
      <c r="D128" s="246" t="s">
        <v>331</v>
      </c>
      <c r="E128" s="246" t="s">
        <v>332</v>
      </c>
      <c r="F128" s="246" t="s">
        <v>147</v>
      </c>
      <c r="G128" s="276" t="s">
        <v>751</v>
      </c>
      <c r="H128" s="247">
        <v>7.19</v>
      </c>
      <c r="I128" s="246">
        <v>467</v>
      </c>
      <c r="J128" s="210">
        <v>44405</v>
      </c>
      <c r="K128" s="247">
        <v>3.2</v>
      </c>
      <c r="L128" s="248">
        <v>0</v>
      </c>
      <c r="M128" s="248">
        <v>0</v>
      </c>
      <c r="N128" s="248">
        <v>44705</v>
      </c>
      <c r="O128" s="248" t="s">
        <v>303</v>
      </c>
      <c r="P128" s="248" t="s">
        <v>303</v>
      </c>
      <c r="Q128" s="245"/>
      <c r="R128" s="249"/>
      <c r="S128" s="245"/>
      <c r="T128" s="245" t="s">
        <v>304</v>
      </c>
      <c r="U128" s="248">
        <v>44775</v>
      </c>
      <c r="V128" s="248">
        <v>44965</v>
      </c>
      <c r="W128" s="245" t="s">
        <v>305</v>
      </c>
      <c r="X128" s="248">
        <v>0</v>
      </c>
      <c r="Y128" s="245" t="s">
        <v>211</v>
      </c>
      <c r="Z128" s="245" t="s">
        <v>321</v>
      </c>
      <c r="AA128" s="248"/>
      <c r="AB128" s="248"/>
      <c r="AC128" s="248">
        <v>0</v>
      </c>
      <c r="AD128" s="245" t="s">
        <v>987</v>
      </c>
      <c r="AE128" s="245">
        <v>0</v>
      </c>
      <c r="AF128" s="245" t="s">
        <v>239</v>
      </c>
      <c r="AG128" s="245" t="s">
        <v>955</v>
      </c>
      <c r="AH128" s="245" t="s">
        <v>278</v>
      </c>
      <c r="AI128" s="245" t="s">
        <v>297</v>
      </c>
      <c r="AJ128" s="245" t="s">
        <v>359</v>
      </c>
    </row>
    <row r="129" spans="1:36" ht="15.75" customHeight="1">
      <c r="A129" s="245">
        <v>0</v>
      </c>
      <c r="B129" s="245" t="s">
        <v>260</v>
      </c>
      <c r="C129" s="246" t="s">
        <v>122</v>
      </c>
      <c r="D129" s="246" t="s">
        <v>159</v>
      </c>
      <c r="E129" s="246" t="s">
        <v>333</v>
      </c>
      <c r="F129" s="246" t="s">
        <v>162</v>
      </c>
      <c r="G129" s="281" t="s">
        <v>566</v>
      </c>
      <c r="H129" s="247">
        <v>0.26</v>
      </c>
      <c r="I129" s="246">
        <v>25</v>
      </c>
      <c r="J129" s="245">
        <v>2021</v>
      </c>
      <c r="K129" s="247">
        <v>3.128767123287671</v>
      </c>
      <c r="L129" s="248">
        <v>0</v>
      </c>
      <c r="M129" s="248">
        <v>0</v>
      </c>
      <c r="N129" s="248">
        <v>45262</v>
      </c>
      <c r="O129" s="245" t="s">
        <v>252</v>
      </c>
      <c r="P129" s="248" t="s">
        <v>948</v>
      </c>
      <c r="Q129" s="245" t="s">
        <v>258</v>
      </c>
      <c r="R129" s="249">
        <v>44547</v>
      </c>
      <c r="S129" s="245" t="s">
        <v>195</v>
      </c>
      <c r="T129" s="245"/>
      <c r="U129" s="248"/>
      <c r="V129" s="248">
        <v>44655</v>
      </c>
      <c r="W129" s="245" t="s">
        <v>222</v>
      </c>
      <c r="X129" s="248">
        <v>45534</v>
      </c>
      <c r="Y129" s="245" t="s">
        <v>189</v>
      </c>
      <c r="Z129" s="245" t="s">
        <v>190</v>
      </c>
      <c r="AA129" s="248">
        <v>0</v>
      </c>
      <c r="AB129" s="248">
        <v>0</v>
      </c>
      <c r="AC129" s="248">
        <v>0</v>
      </c>
      <c r="AD129" s="245" t="s">
        <v>987</v>
      </c>
      <c r="AE129" s="245" t="s">
        <v>1885</v>
      </c>
      <c r="AF129" s="245" t="s">
        <v>235</v>
      </c>
      <c r="AG129" s="245">
        <v>0</v>
      </c>
      <c r="AH129" s="245" t="s">
        <v>292</v>
      </c>
      <c r="AI129" s="245" t="s">
        <v>295</v>
      </c>
      <c r="AJ129" s="245" t="s">
        <v>358</v>
      </c>
    </row>
    <row r="130" spans="1:36" ht="15.75" customHeight="1">
      <c r="A130" s="245">
        <v>0</v>
      </c>
      <c r="B130" s="245" t="s">
        <v>206</v>
      </c>
      <c r="C130" s="246" t="s">
        <v>140</v>
      </c>
      <c r="D130" s="246" t="s">
        <v>331</v>
      </c>
      <c r="E130" s="246" t="s">
        <v>332</v>
      </c>
      <c r="F130" s="246" t="s">
        <v>150</v>
      </c>
      <c r="G130" s="276" t="s">
        <v>474</v>
      </c>
      <c r="H130" s="247">
        <v>0.1</v>
      </c>
      <c r="I130" s="246">
        <v>5</v>
      </c>
      <c r="J130" s="245">
        <v>2021</v>
      </c>
      <c r="K130" s="247">
        <v>3.128767123287671</v>
      </c>
      <c r="L130" s="248">
        <v>44708</v>
      </c>
      <c r="M130" s="248">
        <v>44708</v>
      </c>
      <c r="N130" s="248">
        <v>0</v>
      </c>
      <c r="O130" s="245" t="s">
        <v>252</v>
      </c>
      <c r="P130" s="248">
        <v>0</v>
      </c>
      <c r="Q130" s="245" t="s">
        <v>276</v>
      </c>
      <c r="R130" s="249">
        <v>0</v>
      </c>
      <c r="S130" s="245" t="s">
        <v>210</v>
      </c>
      <c r="T130" s="245"/>
      <c r="U130" s="248"/>
      <c r="V130" s="248">
        <v>0</v>
      </c>
      <c r="W130" s="245" t="s">
        <v>210</v>
      </c>
      <c r="X130" s="248">
        <v>0</v>
      </c>
      <c r="Y130" s="245" t="s">
        <v>211</v>
      </c>
      <c r="Z130" s="245" t="s">
        <v>190</v>
      </c>
      <c r="AA130" s="248">
        <v>0</v>
      </c>
      <c r="AB130" s="248">
        <v>0</v>
      </c>
      <c r="AC130" s="248">
        <v>0</v>
      </c>
      <c r="AD130" s="245" t="s">
        <v>987</v>
      </c>
      <c r="AE130" s="245">
        <v>0</v>
      </c>
      <c r="AF130" s="245">
        <v>0</v>
      </c>
      <c r="AG130" s="245" t="s">
        <v>945</v>
      </c>
      <c r="AH130" s="245">
        <v>0</v>
      </c>
      <c r="AI130" s="245" t="s">
        <v>278</v>
      </c>
      <c r="AJ130" s="245" t="s">
        <v>358</v>
      </c>
    </row>
    <row r="131" spans="1:36" ht="15.75" customHeight="1">
      <c r="A131" s="245">
        <v>0</v>
      </c>
      <c r="B131" s="245" t="s">
        <v>234</v>
      </c>
      <c r="C131" s="246" t="s">
        <v>122</v>
      </c>
      <c r="D131" s="246" t="s">
        <v>159</v>
      </c>
      <c r="E131" s="246" t="s">
        <v>333</v>
      </c>
      <c r="F131" s="246" t="s">
        <v>347</v>
      </c>
      <c r="G131" s="246" t="s">
        <v>794</v>
      </c>
      <c r="H131" s="247">
        <v>2.86</v>
      </c>
      <c r="I131" s="246">
        <v>229</v>
      </c>
      <c r="J131" s="210">
        <v>44438</v>
      </c>
      <c r="K131" s="247">
        <v>3.1095890410958904</v>
      </c>
      <c r="L131" s="248">
        <v>45036</v>
      </c>
      <c r="M131" s="248">
        <v>45036</v>
      </c>
      <c r="N131" s="248">
        <v>44459</v>
      </c>
      <c r="O131" s="248" t="s">
        <v>303</v>
      </c>
      <c r="P131" s="248" t="s">
        <v>303</v>
      </c>
      <c r="Q131" s="245"/>
      <c r="R131" s="249"/>
      <c r="S131" s="245"/>
      <c r="T131" s="245" t="s">
        <v>304</v>
      </c>
      <c r="U131" s="248">
        <v>44669</v>
      </c>
      <c r="V131" s="248">
        <v>44733</v>
      </c>
      <c r="W131" s="245" t="s">
        <v>305</v>
      </c>
      <c r="X131" s="248">
        <v>0</v>
      </c>
      <c r="Y131" s="245" t="s">
        <v>211</v>
      </c>
      <c r="Z131" s="245" t="s">
        <v>321</v>
      </c>
      <c r="AA131" s="248"/>
      <c r="AB131" s="248"/>
      <c r="AC131" s="248">
        <v>0</v>
      </c>
      <c r="AD131" s="245" t="s">
        <v>987</v>
      </c>
      <c r="AE131" s="245" t="s">
        <v>1871</v>
      </c>
      <c r="AF131" s="245" t="s">
        <v>235</v>
      </c>
      <c r="AG131" s="245">
        <v>0</v>
      </c>
      <c r="AH131" s="245">
        <v>0</v>
      </c>
      <c r="AI131" s="245" t="s">
        <v>278</v>
      </c>
      <c r="AJ131" s="245" t="s">
        <v>359</v>
      </c>
    </row>
    <row r="132" spans="1:36" ht="15.75" customHeight="1">
      <c r="A132" s="245">
        <v>0</v>
      </c>
      <c r="B132" s="245" t="s">
        <v>223</v>
      </c>
      <c r="C132" s="246" t="s">
        <v>122</v>
      </c>
      <c r="D132" s="246" t="s">
        <v>159</v>
      </c>
      <c r="E132" s="246" t="s">
        <v>333</v>
      </c>
      <c r="F132" s="246" t="s">
        <v>162</v>
      </c>
      <c r="G132" s="281" t="s">
        <v>820</v>
      </c>
      <c r="H132" s="247">
        <v>1.72</v>
      </c>
      <c r="I132" s="246">
        <v>75</v>
      </c>
      <c r="J132" s="210">
        <v>44438</v>
      </c>
      <c r="K132" s="247">
        <v>3.1095890410958904</v>
      </c>
      <c r="L132" s="248">
        <v>0</v>
      </c>
      <c r="M132" s="248">
        <v>0</v>
      </c>
      <c r="N132" s="248">
        <v>44456</v>
      </c>
      <c r="O132" s="248" t="s">
        <v>303</v>
      </c>
      <c r="P132" s="248" t="s">
        <v>303</v>
      </c>
      <c r="Q132" s="245"/>
      <c r="R132" s="249"/>
      <c r="S132" s="245"/>
      <c r="T132" s="245" t="s">
        <v>304</v>
      </c>
      <c r="U132" s="248">
        <v>44669</v>
      </c>
      <c r="V132" s="248">
        <v>44733</v>
      </c>
      <c r="W132" s="245" t="s">
        <v>305</v>
      </c>
      <c r="X132" s="248">
        <v>0</v>
      </c>
      <c r="Y132" s="245" t="s">
        <v>197</v>
      </c>
      <c r="Z132" s="245" t="s">
        <v>321</v>
      </c>
      <c r="AA132" s="248"/>
      <c r="AB132" s="248"/>
      <c r="AC132" s="248">
        <v>0</v>
      </c>
      <c r="AD132" s="245" t="s">
        <v>987</v>
      </c>
      <c r="AE132" s="245" t="s">
        <v>1858</v>
      </c>
      <c r="AF132" s="245" t="s">
        <v>221</v>
      </c>
      <c r="AG132" s="245">
        <v>0</v>
      </c>
      <c r="AH132" s="245" t="s">
        <v>292</v>
      </c>
      <c r="AI132" s="245" t="s">
        <v>292</v>
      </c>
      <c r="AJ132" s="245" t="s">
        <v>359</v>
      </c>
    </row>
    <row r="133" spans="1:36" ht="15.75" customHeight="1">
      <c r="A133" s="245">
        <v>0</v>
      </c>
      <c r="B133" s="245" t="s">
        <v>234</v>
      </c>
      <c r="C133" s="246" t="s">
        <v>140</v>
      </c>
      <c r="D133" s="246" t="s">
        <v>331</v>
      </c>
      <c r="E133" s="246" t="s">
        <v>332</v>
      </c>
      <c r="F133" s="246" t="s">
        <v>147</v>
      </c>
      <c r="G133" s="246" t="s">
        <v>723</v>
      </c>
      <c r="H133" s="247">
        <v>3.6</v>
      </c>
      <c r="I133" s="246">
        <v>226</v>
      </c>
      <c r="J133" s="210">
        <v>44490</v>
      </c>
      <c r="K133" s="247">
        <v>2.967123287671233</v>
      </c>
      <c r="L133" s="248">
        <v>45169</v>
      </c>
      <c r="M133" s="248">
        <v>45169</v>
      </c>
      <c r="N133" s="248">
        <v>0</v>
      </c>
      <c r="O133" s="248" t="s">
        <v>314</v>
      </c>
      <c r="P133" s="248" t="s">
        <v>314</v>
      </c>
      <c r="Q133" s="245"/>
      <c r="R133" s="249"/>
      <c r="S133" s="245"/>
      <c r="T133" s="245" t="s">
        <v>316</v>
      </c>
      <c r="U133" s="248">
        <v>0</v>
      </c>
      <c r="V133" s="248">
        <v>0</v>
      </c>
      <c r="W133" s="245" t="s">
        <v>315</v>
      </c>
      <c r="X133" s="248">
        <v>0</v>
      </c>
      <c r="Y133" s="245" t="s">
        <v>211</v>
      </c>
      <c r="Z133" s="245" t="s">
        <v>321</v>
      </c>
      <c r="AA133" s="248"/>
      <c r="AB133" s="248"/>
      <c r="AC133" s="248">
        <v>0</v>
      </c>
      <c r="AD133" s="245" t="s">
        <v>987</v>
      </c>
      <c r="AE133" s="245">
        <v>0</v>
      </c>
      <c r="AF133" s="245" t="s">
        <v>239</v>
      </c>
      <c r="AG133" s="245" t="s">
        <v>950</v>
      </c>
      <c r="AH133" s="245">
        <v>0</v>
      </c>
      <c r="AI133" s="245" t="s">
        <v>297</v>
      </c>
      <c r="AJ133" s="245" t="s">
        <v>359</v>
      </c>
    </row>
    <row r="134" spans="1:36" ht="15.75" customHeight="1">
      <c r="A134" s="245">
        <v>0</v>
      </c>
      <c r="B134" s="245" t="s">
        <v>234</v>
      </c>
      <c r="C134" s="246" t="s">
        <v>140</v>
      </c>
      <c r="D134" s="246" t="s">
        <v>331</v>
      </c>
      <c r="E134" s="246" t="s">
        <v>332</v>
      </c>
      <c r="F134" s="246" t="s">
        <v>143</v>
      </c>
      <c r="G134" s="276" t="s">
        <v>417</v>
      </c>
      <c r="H134" s="247">
        <v>3.9</v>
      </c>
      <c r="I134" s="246">
        <v>260</v>
      </c>
      <c r="J134" s="210">
        <v>44502</v>
      </c>
      <c r="K134" s="247">
        <v>2.9342465753424656</v>
      </c>
      <c r="L134" s="248">
        <v>45432</v>
      </c>
      <c r="M134" s="248">
        <v>45432</v>
      </c>
      <c r="N134" s="248">
        <v>0</v>
      </c>
      <c r="O134" s="248" t="s">
        <v>314</v>
      </c>
      <c r="P134" s="248" t="s">
        <v>314</v>
      </c>
      <c r="Q134" s="245"/>
      <c r="R134" s="249"/>
      <c r="S134" s="245"/>
      <c r="T134" s="245" t="s">
        <v>316</v>
      </c>
      <c r="U134" s="248">
        <v>0</v>
      </c>
      <c r="V134" s="248">
        <v>0</v>
      </c>
      <c r="W134" s="245" t="s">
        <v>315</v>
      </c>
      <c r="X134" s="248">
        <v>0</v>
      </c>
      <c r="Y134" s="245" t="s">
        <v>211</v>
      </c>
      <c r="Z134" s="245" t="s">
        <v>321</v>
      </c>
      <c r="AA134" s="248"/>
      <c r="AB134" s="248"/>
      <c r="AC134" s="248">
        <v>0</v>
      </c>
      <c r="AD134" s="245">
        <v>0</v>
      </c>
      <c r="AE134" s="245" t="s">
        <v>1873</v>
      </c>
      <c r="AF134" s="245" t="s">
        <v>235</v>
      </c>
      <c r="AG134" s="245" t="s">
        <v>945</v>
      </c>
      <c r="AH134" s="245">
        <v>0</v>
      </c>
      <c r="AI134" s="245" t="s">
        <v>297</v>
      </c>
      <c r="AJ134" s="245" t="s">
        <v>359</v>
      </c>
    </row>
    <row r="135" spans="1:36" ht="15.75" customHeight="1">
      <c r="A135" s="245">
        <v>0</v>
      </c>
      <c r="B135" s="245" t="s">
        <v>223</v>
      </c>
      <c r="C135" s="246" t="s">
        <v>122</v>
      </c>
      <c r="D135" s="246" t="s">
        <v>159</v>
      </c>
      <c r="E135" s="246" t="s">
        <v>333</v>
      </c>
      <c r="F135" s="246" t="s">
        <v>162</v>
      </c>
      <c r="G135" s="281" t="s">
        <v>818</v>
      </c>
      <c r="H135" s="247">
        <v>1.02</v>
      </c>
      <c r="I135" s="246">
        <v>69</v>
      </c>
      <c r="J135" s="210">
        <v>44519</v>
      </c>
      <c r="K135" s="247">
        <v>2.8876712328767122</v>
      </c>
      <c r="L135" s="248">
        <v>0</v>
      </c>
      <c r="M135" s="248">
        <v>0</v>
      </c>
      <c r="N135" s="248">
        <v>44544</v>
      </c>
      <c r="O135" s="248" t="s">
        <v>303</v>
      </c>
      <c r="P135" s="248" t="s">
        <v>303</v>
      </c>
      <c r="Q135" s="245"/>
      <c r="R135" s="249"/>
      <c r="S135" s="245"/>
      <c r="T135" s="245" t="s">
        <v>304</v>
      </c>
      <c r="U135" s="248">
        <v>45035</v>
      </c>
      <c r="V135" s="248">
        <v>44733</v>
      </c>
      <c r="W135" s="245" t="s">
        <v>305</v>
      </c>
      <c r="X135" s="248">
        <v>0</v>
      </c>
      <c r="Y135" s="245" t="s">
        <v>197</v>
      </c>
      <c r="Z135" s="245" t="s">
        <v>321</v>
      </c>
      <c r="AA135" s="248"/>
      <c r="AB135" s="248"/>
      <c r="AC135" s="248">
        <v>0</v>
      </c>
      <c r="AD135" s="245" t="s">
        <v>987</v>
      </c>
      <c r="AE135" s="245" t="s">
        <v>1878</v>
      </c>
      <c r="AF135" s="245" t="s">
        <v>221</v>
      </c>
      <c r="AG135" s="245">
        <v>0</v>
      </c>
      <c r="AH135" s="245" t="s">
        <v>292</v>
      </c>
      <c r="AI135" s="245" t="s">
        <v>292</v>
      </c>
      <c r="AJ135" s="245" t="s">
        <v>359</v>
      </c>
    </row>
    <row r="136" spans="1:36" ht="15.75" customHeight="1">
      <c r="A136" s="245">
        <v>0</v>
      </c>
      <c r="B136" s="245" t="s">
        <v>242</v>
      </c>
      <c r="C136" s="246" t="s">
        <v>122</v>
      </c>
      <c r="D136" s="246" t="s">
        <v>334</v>
      </c>
      <c r="E136" s="246" t="s">
        <v>343</v>
      </c>
      <c r="F136" s="246" t="s">
        <v>353</v>
      </c>
      <c r="G136" s="281" t="s">
        <v>585</v>
      </c>
      <c r="H136" s="247">
        <v>0.36</v>
      </c>
      <c r="I136" s="246">
        <v>35</v>
      </c>
      <c r="J136" s="245">
        <v>2021</v>
      </c>
      <c r="K136" s="247">
        <v>2.7945205479452055</v>
      </c>
      <c r="L136" s="248">
        <v>0</v>
      </c>
      <c r="M136" s="248">
        <v>0</v>
      </c>
      <c r="N136" s="248">
        <v>44564</v>
      </c>
      <c r="O136" s="245" t="s">
        <v>247</v>
      </c>
      <c r="P136" s="248">
        <v>44629</v>
      </c>
      <c r="Q136" s="245" t="s">
        <v>272</v>
      </c>
      <c r="R136" s="249">
        <v>44593</v>
      </c>
      <c r="S136" s="245" t="s">
        <v>195</v>
      </c>
      <c r="T136" s="245"/>
      <c r="U136" s="248"/>
      <c r="V136" s="248">
        <v>0</v>
      </c>
      <c r="W136" s="245" t="s">
        <v>203</v>
      </c>
      <c r="X136" s="248">
        <v>44819</v>
      </c>
      <c r="Y136" s="245" t="s">
        <v>189</v>
      </c>
      <c r="Z136" s="245" t="s">
        <v>190</v>
      </c>
      <c r="AA136" s="248">
        <v>45497</v>
      </c>
      <c r="AB136" s="248">
        <v>45497</v>
      </c>
      <c r="AC136" s="248">
        <v>45505</v>
      </c>
      <c r="AD136" s="245" t="s">
        <v>987</v>
      </c>
      <c r="AE136" s="245">
        <v>0</v>
      </c>
      <c r="AF136" s="245" t="s">
        <v>216</v>
      </c>
      <c r="AG136" s="245">
        <v>0</v>
      </c>
      <c r="AH136" s="245" t="s">
        <v>295</v>
      </c>
      <c r="AI136" s="245" t="s">
        <v>299</v>
      </c>
      <c r="AJ136" s="245" t="s">
        <v>358</v>
      </c>
    </row>
    <row r="137" spans="1:36" ht="15.75" customHeight="1">
      <c r="A137" s="245">
        <v>0</v>
      </c>
      <c r="B137" s="245" t="s">
        <v>254</v>
      </c>
      <c r="C137" s="246" t="s">
        <v>140</v>
      </c>
      <c r="D137" s="246" t="s">
        <v>331</v>
      </c>
      <c r="E137" s="246" t="s">
        <v>332</v>
      </c>
      <c r="F137" s="246" t="s">
        <v>143</v>
      </c>
      <c r="G137" s="246" t="s">
        <v>425</v>
      </c>
      <c r="H137" s="247">
        <v>2.09</v>
      </c>
      <c r="I137" s="246">
        <v>101</v>
      </c>
      <c r="J137" s="210">
        <v>44553</v>
      </c>
      <c r="K137" s="247">
        <v>2.7945205479452055</v>
      </c>
      <c r="L137" s="248">
        <v>45307</v>
      </c>
      <c r="M137" s="248">
        <v>45307</v>
      </c>
      <c r="N137" s="248">
        <v>44798</v>
      </c>
      <c r="O137" s="248" t="s">
        <v>303</v>
      </c>
      <c r="P137" s="248" t="s">
        <v>303</v>
      </c>
      <c r="Q137" s="245"/>
      <c r="R137" s="249"/>
      <c r="S137" s="245"/>
      <c r="T137" s="245" t="s">
        <v>304</v>
      </c>
      <c r="U137" s="248">
        <v>44818</v>
      </c>
      <c r="V137" s="248">
        <v>44985</v>
      </c>
      <c r="W137" s="245" t="s">
        <v>305</v>
      </c>
      <c r="X137" s="248">
        <v>0</v>
      </c>
      <c r="Y137" s="245" t="s">
        <v>211</v>
      </c>
      <c r="Z137" s="245" t="s">
        <v>321</v>
      </c>
      <c r="AA137" s="248"/>
      <c r="AB137" s="248"/>
      <c r="AC137" s="248">
        <v>0</v>
      </c>
      <c r="AD137" s="245" t="s">
        <v>987</v>
      </c>
      <c r="AE137" s="245" t="s">
        <v>1858</v>
      </c>
      <c r="AF137" s="245" t="s">
        <v>235</v>
      </c>
      <c r="AG137" s="245">
        <v>0</v>
      </c>
      <c r="AH137" s="245" t="s">
        <v>297</v>
      </c>
      <c r="AI137" s="245" t="s">
        <v>297</v>
      </c>
      <c r="AJ137" s="245" t="s">
        <v>359</v>
      </c>
    </row>
    <row r="138" spans="1:36" ht="15.75" customHeight="1">
      <c r="A138" s="245">
        <v>0</v>
      </c>
      <c r="B138" s="245" t="s">
        <v>206</v>
      </c>
      <c r="C138" s="246" t="s">
        <v>140</v>
      </c>
      <c r="D138" s="246" t="s">
        <v>331</v>
      </c>
      <c r="E138" s="246" t="s">
        <v>332</v>
      </c>
      <c r="F138" s="246" t="s">
        <v>150</v>
      </c>
      <c r="G138" s="276" t="s">
        <v>466</v>
      </c>
      <c r="H138" s="247">
        <v>0.31</v>
      </c>
      <c r="I138" s="246">
        <v>4</v>
      </c>
      <c r="J138" s="245">
        <v>2022</v>
      </c>
      <c r="K138" s="247">
        <v>2.6246575342465754</v>
      </c>
      <c r="L138" s="248">
        <v>0</v>
      </c>
      <c r="M138" s="248">
        <v>0</v>
      </c>
      <c r="N138" s="248">
        <v>44512</v>
      </c>
      <c r="O138" s="245" t="s">
        <v>247</v>
      </c>
      <c r="P138" s="248">
        <v>44715</v>
      </c>
      <c r="Q138" s="245" t="s">
        <v>258</v>
      </c>
      <c r="R138" s="249">
        <v>44679</v>
      </c>
      <c r="S138" s="245" t="s">
        <v>188</v>
      </c>
      <c r="T138" s="245"/>
      <c r="U138" s="248"/>
      <c r="V138" s="248">
        <v>0</v>
      </c>
      <c r="W138" s="245" t="s">
        <v>210</v>
      </c>
      <c r="X138" s="248">
        <v>0</v>
      </c>
      <c r="Y138" s="245" t="s">
        <v>211</v>
      </c>
      <c r="Z138" s="245" t="s">
        <v>190</v>
      </c>
      <c r="AA138" s="248">
        <v>0</v>
      </c>
      <c r="AB138" s="248">
        <v>0</v>
      </c>
      <c r="AC138" s="248">
        <v>0</v>
      </c>
      <c r="AD138" s="245" t="s">
        <v>987</v>
      </c>
      <c r="AE138" s="245">
        <v>0</v>
      </c>
      <c r="AF138" s="245">
        <v>0</v>
      </c>
      <c r="AG138" s="245" t="s">
        <v>945</v>
      </c>
      <c r="AH138" s="245">
        <v>0</v>
      </c>
      <c r="AI138" s="245" t="s">
        <v>301</v>
      </c>
      <c r="AJ138" s="245" t="s">
        <v>358</v>
      </c>
    </row>
    <row r="139" spans="1:36" ht="15.75" customHeight="1">
      <c r="A139" s="245">
        <v>0</v>
      </c>
      <c r="B139" s="245" t="s">
        <v>227</v>
      </c>
      <c r="C139" s="246" t="s">
        <v>140</v>
      </c>
      <c r="D139" s="246" t="s">
        <v>331</v>
      </c>
      <c r="E139" s="246" t="s">
        <v>332</v>
      </c>
      <c r="F139" s="246" t="s">
        <v>147</v>
      </c>
      <c r="G139" s="246" t="s">
        <v>710</v>
      </c>
      <c r="H139" s="247">
        <v>4.33</v>
      </c>
      <c r="I139" s="246">
        <v>180</v>
      </c>
      <c r="J139" s="210">
        <v>44617</v>
      </c>
      <c r="K139" s="247">
        <v>2.6191780821917807</v>
      </c>
      <c r="L139" s="248">
        <v>45120</v>
      </c>
      <c r="M139" s="248">
        <v>45120</v>
      </c>
      <c r="N139" s="248">
        <v>44720</v>
      </c>
      <c r="O139" s="248" t="s">
        <v>303</v>
      </c>
      <c r="P139" s="248" t="s">
        <v>303</v>
      </c>
      <c r="Q139" s="245"/>
      <c r="R139" s="249"/>
      <c r="S139" s="245"/>
      <c r="T139" s="245" t="s">
        <v>304</v>
      </c>
      <c r="U139" s="248">
        <v>44791</v>
      </c>
      <c r="V139" s="248">
        <v>44917</v>
      </c>
      <c r="W139" s="245" t="s">
        <v>315</v>
      </c>
      <c r="X139" s="248">
        <v>0</v>
      </c>
      <c r="Y139" s="245" t="s">
        <v>211</v>
      </c>
      <c r="Z139" s="245" t="s">
        <v>321</v>
      </c>
      <c r="AA139" s="248"/>
      <c r="AB139" s="248"/>
      <c r="AC139" s="248">
        <v>0</v>
      </c>
      <c r="AD139" s="245" t="s">
        <v>987</v>
      </c>
      <c r="AE139" s="245">
        <v>0</v>
      </c>
      <c r="AF139" s="245" t="s">
        <v>134</v>
      </c>
      <c r="AG139" s="245">
        <v>0</v>
      </c>
      <c r="AH139" s="245" t="s">
        <v>286</v>
      </c>
      <c r="AI139" s="245" t="s">
        <v>286</v>
      </c>
      <c r="AJ139" s="245" t="s">
        <v>359</v>
      </c>
    </row>
    <row r="140" spans="1:36" ht="15.75" customHeight="1">
      <c r="A140" s="245">
        <v>0</v>
      </c>
      <c r="B140" s="245" t="s">
        <v>206</v>
      </c>
      <c r="C140" s="246" t="s">
        <v>140</v>
      </c>
      <c r="D140" s="246" t="s">
        <v>331</v>
      </c>
      <c r="E140" s="246" t="s">
        <v>332</v>
      </c>
      <c r="F140" s="246" t="s">
        <v>150</v>
      </c>
      <c r="G140" s="246" t="s">
        <v>692</v>
      </c>
      <c r="H140" s="247">
        <v>13.36</v>
      </c>
      <c r="I140" s="246">
        <v>535</v>
      </c>
      <c r="J140" s="210">
        <v>44645</v>
      </c>
      <c r="K140" s="247">
        <v>2.5424657534246577</v>
      </c>
      <c r="L140" s="248">
        <v>0</v>
      </c>
      <c r="M140" s="248">
        <v>0</v>
      </c>
      <c r="N140" s="248">
        <v>0</v>
      </c>
      <c r="O140" s="248" t="s">
        <v>314</v>
      </c>
      <c r="P140" s="248" t="s">
        <v>314</v>
      </c>
      <c r="Q140" s="245"/>
      <c r="R140" s="249"/>
      <c r="S140" s="245"/>
      <c r="T140" s="245" t="s">
        <v>316</v>
      </c>
      <c r="U140" s="248">
        <v>0</v>
      </c>
      <c r="V140" s="248">
        <v>0</v>
      </c>
      <c r="W140" s="245" t="s">
        <v>315</v>
      </c>
      <c r="X140" s="248">
        <v>0</v>
      </c>
      <c r="Y140" s="245" t="s">
        <v>211</v>
      </c>
      <c r="Z140" s="245" t="s">
        <v>321</v>
      </c>
      <c r="AA140" s="248"/>
      <c r="AB140" s="248"/>
      <c r="AC140" s="248">
        <v>0</v>
      </c>
      <c r="AD140" s="245" t="s">
        <v>987</v>
      </c>
      <c r="AE140" s="245">
        <v>0</v>
      </c>
      <c r="AF140" s="245" t="s">
        <v>206</v>
      </c>
      <c r="AG140" s="245" t="s">
        <v>950</v>
      </c>
      <c r="AH140" s="245">
        <v>0</v>
      </c>
      <c r="AI140" s="245" t="s">
        <v>297</v>
      </c>
      <c r="AJ140" s="245" t="s">
        <v>359</v>
      </c>
    </row>
    <row r="141" spans="1:36" ht="15.75" customHeight="1">
      <c r="A141" s="245">
        <v>0</v>
      </c>
      <c r="B141" s="245" t="s">
        <v>212</v>
      </c>
      <c r="C141" s="246" t="s">
        <v>122</v>
      </c>
      <c r="D141" s="246" t="s">
        <v>334</v>
      </c>
      <c r="E141" s="246" t="s">
        <v>341</v>
      </c>
      <c r="F141" s="246" t="s">
        <v>350</v>
      </c>
      <c r="G141" s="256" t="s">
        <v>587</v>
      </c>
      <c r="H141" s="247">
        <v>0.4</v>
      </c>
      <c r="I141" s="246">
        <v>88</v>
      </c>
      <c r="J141" s="245">
        <v>2022</v>
      </c>
      <c r="K141" s="247">
        <v>2.4328767123287673</v>
      </c>
      <c r="L141" s="248">
        <v>0</v>
      </c>
      <c r="M141" s="248">
        <v>0</v>
      </c>
      <c r="N141" s="248">
        <v>44617</v>
      </c>
      <c r="O141" s="245" t="s">
        <v>247</v>
      </c>
      <c r="P141" s="248">
        <v>44715</v>
      </c>
      <c r="Q141" s="245" t="s">
        <v>272</v>
      </c>
      <c r="R141" s="249">
        <v>44671</v>
      </c>
      <c r="S141" s="245" t="s">
        <v>195</v>
      </c>
      <c r="T141" s="245"/>
      <c r="U141" s="248"/>
      <c r="V141" s="248">
        <v>44727</v>
      </c>
      <c r="W141" s="245" t="s">
        <v>222</v>
      </c>
      <c r="X141" s="248">
        <v>44820</v>
      </c>
      <c r="Y141" s="245" t="s">
        <v>189</v>
      </c>
      <c r="Z141" s="245" t="s">
        <v>190</v>
      </c>
      <c r="AA141" s="248">
        <v>0</v>
      </c>
      <c r="AB141" s="248">
        <v>0</v>
      </c>
      <c r="AC141" s="248">
        <v>0</v>
      </c>
      <c r="AD141" s="245" t="s">
        <v>987</v>
      </c>
      <c r="AE141" s="245">
        <v>0</v>
      </c>
      <c r="AF141" s="245" t="s">
        <v>221</v>
      </c>
      <c r="AG141" s="245">
        <v>0</v>
      </c>
      <c r="AH141" s="245">
        <v>0</v>
      </c>
      <c r="AI141" s="245" t="s">
        <v>295</v>
      </c>
      <c r="AJ141" s="245" t="s">
        <v>358</v>
      </c>
    </row>
    <row r="142" spans="1:36" ht="15.75" customHeight="1">
      <c r="A142" s="245" t="s">
        <v>199</v>
      </c>
      <c r="B142" s="245" t="s">
        <v>227</v>
      </c>
      <c r="C142" s="246" t="s">
        <v>122</v>
      </c>
      <c r="D142" s="246" t="s">
        <v>159</v>
      </c>
      <c r="E142" s="246" t="s">
        <v>333</v>
      </c>
      <c r="F142" s="246" t="s">
        <v>162</v>
      </c>
      <c r="G142" s="281" t="s">
        <v>816</v>
      </c>
      <c r="H142" s="247">
        <v>14.26</v>
      </c>
      <c r="I142" s="246">
        <v>580</v>
      </c>
      <c r="J142" s="210">
        <v>44713</v>
      </c>
      <c r="K142" s="247">
        <v>2.3561643835616439</v>
      </c>
      <c r="L142" s="248">
        <v>45112</v>
      </c>
      <c r="M142" s="248">
        <v>45112</v>
      </c>
      <c r="N142" s="248">
        <v>44725</v>
      </c>
      <c r="O142" s="248" t="s">
        <v>303</v>
      </c>
      <c r="P142" s="248" t="s">
        <v>303</v>
      </c>
      <c r="Q142" s="245"/>
      <c r="R142" s="249"/>
      <c r="S142" s="245"/>
      <c r="T142" s="245" t="s">
        <v>304</v>
      </c>
      <c r="U142" s="248">
        <v>44795</v>
      </c>
      <c r="V142" s="248">
        <v>44967</v>
      </c>
      <c r="W142" s="245" t="s">
        <v>305</v>
      </c>
      <c r="X142" s="248">
        <v>45463</v>
      </c>
      <c r="Y142" s="245" t="s">
        <v>189</v>
      </c>
      <c r="Z142" s="245" t="s">
        <v>321</v>
      </c>
      <c r="AA142" s="248"/>
      <c r="AB142" s="248"/>
      <c r="AC142" s="248">
        <v>0</v>
      </c>
      <c r="AD142" s="245" t="s">
        <v>987</v>
      </c>
      <c r="AE142" s="245" t="s">
        <v>1886</v>
      </c>
      <c r="AF142" s="245" t="s">
        <v>235</v>
      </c>
      <c r="AG142" s="245">
        <v>0</v>
      </c>
      <c r="AH142" s="245" t="s">
        <v>295</v>
      </c>
      <c r="AI142" s="245" t="s">
        <v>295</v>
      </c>
      <c r="AJ142" s="245" t="s">
        <v>359</v>
      </c>
    </row>
    <row r="143" spans="1:36" ht="15.75" customHeight="1">
      <c r="A143" s="245">
        <v>0</v>
      </c>
      <c r="B143" s="245" t="s">
        <v>206</v>
      </c>
      <c r="C143" s="246" t="s">
        <v>140</v>
      </c>
      <c r="D143" s="246" t="s">
        <v>331</v>
      </c>
      <c r="E143" s="246" t="s">
        <v>332</v>
      </c>
      <c r="F143" s="246" t="s">
        <v>150</v>
      </c>
      <c r="G143" s="276" t="s">
        <v>473</v>
      </c>
      <c r="H143" s="247">
        <v>0.28000000000000003</v>
      </c>
      <c r="I143" s="246">
        <v>1</v>
      </c>
      <c r="J143" s="245">
        <v>2022</v>
      </c>
      <c r="K143" s="247">
        <v>2.2767123287671232</v>
      </c>
      <c r="L143" s="248">
        <v>44832</v>
      </c>
      <c r="M143" s="248">
        <v>44832</v>
      </c>
      <c r="N143" s="248">
        <v>0</v>
      </c>
      <c r="O143" s="245" t="s">
        <v>258</v>
      </c>
      <c r="P143" s="248">
        <v>0</v>
      </c>
      <c r="Q143" s="245" t="s">
        <v>276</v>
      </c>
      <c r="R143" s="249">
        <v>0</v>
      </c>
      <c r="S143" s="245" t="s">
        <v>210</v>
      </c>
      <c r="T143" s="245"/>
      <c r="U143" s="248"/>
      <c r="V143" s="248">
        <v>0</v>
      </c>
      <c r="W143" s="245" t="s">
        <v>210</v>
      </c>
      <c r="X143" s="248">
        <v>0</v>
      </c>
      <c r="Y143" s="245" t="s">
        <v>211</v>
      </c>
      <c r="Z143" s="245" t="s">
        <v>190</v>
      </c>
      <c r="AA143" s="248">
        <v>0</v>
      </c>
      <c r="AB143" s="248">
        <v>0</v>
      </c>
      <c r="AC143" s="248">
        <v>0</v>
      </c>
      <c r="AD143" s="245" t="s">
        <v>987</v>
      </c>
      <c r="AE143" s="245">
        <v>0</v>
      </c>
      <c r="AF143" s="245">
        <v>0</v>
      </c>
      <c r="AG143" s="245" t="s">
        <v>945</v>
      </c>
      <c r="AH143" s="245">
        <v>0</v>
      </c>
      <c r="AI143" s="245" t="s">
        <v>297</v>
      </c>
      <c r="AJ143" s="245" t="s">
        <v>358</v>
      </c>
    </row>
    <row r="144" spans="1:36" ht="15.75" customHeight="1">
      <c r="A144" s="245">
        <v>0</v>
      </c>
      <c r="B144" s="245" t="s">
        <v>227</v>
      </c>
      <c r="C144" s="246" t="s">
        <v>122</v>
      </c>
      <c r="D144" s="246" t="s">
        <v>159</v>
      </c>
      <c r="E144" s="246" t="s">
        <v>333</v>
      </c>
      <c r="F144" s="246" t="s">
        <v>166</v>
      </c>
      <c r="G144" s="246" t="s">
        <v>845</v>
      </c>
      <c r="H144" s="247">
        <v>15.22</v>
      </c>
      <c r="I144" s="246">
        <v>1039</v>
      </c>
      <c r="J144" s="210">
        <v>44742</v>
      </c>
      <c r="K144" s="247">
        <v>2.2767123287671232</v>
      </c>
      <c r="L144" s="248">
        <v>45169</v>
      </c>
      <c r="M144" s="248">
        <v>45169</v>
      </c>
      <c r="N144" s="248">
        <v>44830</v>
      </c>
      <c r="O144" s="248" t="s">
        <v>303</v>
      </c>
      <c r="P144" s="248"/>
      <c r="Q144" s="245"/>
      <c r="R144" s="249"/>
      <c r="S144" s="245"/>
      <c r="T144" s="245" t="s">
        <v>304</v>
      </c>
      <c r="U144" s="248">
        <v>44861</v>
      </c>
      <c r="V144" s="248">
        <v>0</v>
      </c>
      <c r="W144" s="245" t="s">
        <v>315</v>
      </c>
      <c r="X144" s="248">
        <v>0</v>
      </c>
      <c r="Y144" s="245" t="s">
        <v>211</v>
      </c>
      <c r="Z144" s="245" t="s">
        <v>321</v>
      </c>
      <c r="AA144" s="248"/>
      <c r="AB144" s="248"/>
      <c r="AC144" s="248">
        <v>0</v>
      </c>
      <c r="AD144" s="245" t="s">
        <v>987</v>
      </c>
      <c r="AE144" s="245" t="s">
        <v>1879</v>
      </c>
      <c r="AF144" s="245" t="s">
        <v>235</v>
      </c>
      <c r="AG144" s="245">
        <v>0</v>
      </c>
      <c r="AH144" s="245" t="s">
        <v>286</v>
      </c>
      <c r="AI144" s="245" t="s">
        <v>286</v>
      </c>
      <c r="AJ144" s="245" t="s">
        <v>359</v>
      </c>
    </row>
    <row r="145" spans="1:36" ht="15.75" customHeight="1">
      <c r="A145" s="245">
        <v>0</v>
      </c>
      <c r="B145" s="245" t="s">
        <v>205</v>
      </c>
      <c r="C145" s="246" t="s">
        <v>122</v>
      </c>
      <c r="D145" s="246" t="s">
        <v>159</v>
      </c>
      <c r="E145" s="246" t="s">
        <v>333</v>
      </c>
      <c r="F145" s="246" t="s">
        <v>163</v>
      </c>
      <c r="G145" s="246" t="s">
        <v>578</v>
      </c>
      <c r="H145" s="247">
        <v>3.14</v>
      </c>
      <c r="I145" s="246">
        <v>349</v>
      </c>
      <c r="J145" s="245">
        <v>2022</v>
      </c>
      <c r="K145" s="247">
        <v>2.2383561643835614</v>
      </c>
      <c r="L145" s="248">
        <v>0</v>
      </c>
      <c r="M145" s="248">
        <v>0</v>
      </c>
      <c r="N145" s="248">
        <v>44837</v>
      </c>
      <c r="O145" s="245" t="s">
        <v>252</v>
      </c>
      <c r="P145" s="248">
        <v>44768</v>
      </c>
      <c r="Q145" s="245" t="s">
        <v>276</v>
      </c>
      <c r="R145" s="249">
        <v>45223</v>
      </c>
      <c r="S145" s="245" t="s">
        <v>188</v>
      </c>
      <c r="T145" s="245"/>
      <c r="U145" s="248"/>
      <c r="V145" s="248">
        <v>0</v>
      </c>
      <c r="W145" s="245" t="s">
        <v>210</v>
      </c>
      <c r="X145" s="248">
        <v>0</v>
      </c>
      <c r="Y145" s="245" t="s">
        <v>211</v>
      </c>
      <c r="Z145" s="245" t="s">
        <v>190</v>
      </c>
      <c r="AA145" s="248">
        <v>0</v>
      </c>
      <c r="AB145" s="248">
        <v>0</v>
      </c>
      <c r="AC145" s="248">
        <v>0</v>
      </c>
      <c r="AD145" s="245" t="s">
        <v>987</v>
      </c>
      <c r="AE145" s="245">
        <v>0</v>
      </c>
      <c r="AF145" s="245" t="s">
        <v>232</v>
      </c>
      <c r="AG145" s="245">
        <v>0</v>
      </c>
      <c r="AH145" s="245" t="s">
        <v>283</v>
      </c>
      <c r="AI145" s="245" t="s">
        <v>283</v>
      </c>
      <c r="AJ145" s="245" t="s">
        <v>358</v>
      </c>
    </row>
    <row r="146" spans="1:36" ht="15.75" customHeight="1">
      <c r="A146" s="245">
        <v>0</v>
      </c>
      <c r="B146" s="245" t="s">
        <v>374</v>
      </c>
      <c r="C146" s="246" t="s">
        <v>122</v>
      </c>
      <c r="D146" s="246" t="s">
        <v>159</v>
      </c>
      <c r="E146" s="246" t="s">
        <v>332</v>
      </c>
      <c r="F146" s="246" t="s">
        <v>165</v>
      </c>
      <c r="G146" s="246" t="s">
        <v>410</v>
      </c>
      <c r="H146" s="247">
        <v>0.34</v>
      </c>
      <c r="I146" s="246">
        <v>20</v>
      </c>
      <c r="J146" s="245">
        <v>2022</v>
      </c>
      <c r="K146" s="247">
        <v>2.2246575342465755</v>
      </c>
      <c r="L146" s="248">
        <v>0</v>
      </c>
      <c r="M146" s="248">
        <v>0</v>
      </c>
      <c r="N146" s="248">
        <v>45462</v>
      </c>
      <c r="O146" s="245" t="s">
        <v>247</v>
      </c>
      <c r="P146" s="248">
        <v>44847</v>
      </c>
      <c r="Q146" s="245" t="s">
        <v>272</v>
      </c>
      <c r="R146" s="249">
        <v>44880</v>
      </c>
      <c r="S146" s="245" t="s">
        <v>195</v>
      </c>
      <c r="T146" s="245"/>
      <c r="U146" s="248"/>
      <c r="V146" s="248">
        <v>43623</v>
      </c>
      <c r="W146" s="245" t="s">
        <v>222</v>
      </c>
      <c r="X146" s="248">
        <v>0</v>
      </c>
      <c r="Y146" s="245" t="s">
        <v>211</v>
      </c>
      <c r="Z146" s="245" t="s">
        <v>190</v>
      </c>
      <c r="AA146" s="248">
        <v>0</v>
      </c>
      <c r="AB146" s="248">
        <v>0</v>
      </c>
      <c r="AC146" s="248">
        <v>0</v>
      </c>
      <c r="AD146" s="245" t="s">
        <v>987</v>
      </c>
      <c r="AE146" s="245" t="s">
        <v>1870</v>
      </c>
      <c r="AF146" s="245" t="s">
        <v>235</v>
      </c>
      <c r="AG146" s="245">
        <v>0</v>
      </c>
      <c r="AH146" s="245" t="s">
        <v>292</v>
      </c>
      <c r="AI146" s="245" t="s">
        <v>292</v>
      </c>
      <c r="AJ146" s="245" t="s">
        <v>358</v>
      </c>
    </row>
    <row r="147" spans="1:36" ht="15.75" customHeight="1">
      <c r="A147" s="245">
        <v>0</v>
      </c>
      <c r="B147" s="245" t="s">
        <v>205</v>
      </c>
      <c r="C147" s="246" t="s">
        <v>140</v>
      </c>
      <c r="D147" s="246" t="s">
        <v>331</v>
      </c>
      <c r="E147" s="246" t="s">
        <v>332</v>
      </c>
      <c r="F147" s="246" t="s">
        <v>143</v>
      </c>
      <c r="G147" s="276" t="s">
        <v>380</v>
      </c>
      <c r="H147" s="247">
        <v>0.13</v>
      </c>
      <c r="I147" s="246">
        <v>2</v>
      </c>
      <c r="J147" s="245">
        <v>2022</v>
      </c>
      <c r="K147" s="247">
        <v>2.2000000000000002</v>
      </c>
      <c r="L147" s="248">
        <v>45372</v>
      </c>
      <c r="M147" s="248">
        <v>44873</v>
      </c>
      <c r="N147" s="248">
        <v>45372</v>
      </c>
      <c r="O147" s="245" t="s">
        <v>252</v>
      </c>
      <c r="P147" s="248">
        <v>45152</v>
      </c>
      <c r="Q147" s="245" t="s">
        <v>276</v>
      </c>
      <c r="R147" s="249">
        <v>0</v>
      </c>
      <c r="S147" s="245" t="s">
        <v>210</v>
      </c>
      <c r="T147" s="245"/>
      <c r="U147" s="248"/>
      <c r="V147" s="248">
        <v>0</v>
      </c>
      <c r="W147" s="245" t="s">
        <v>210</v>
      </c>
      <c r="X147" s="248">
        <v>0</v>
      </c>
      <c r="Y147" s="245" t="s">
        <v>211</v>
      </c>
      <c r="Z147" s="245" t="s">
        <v>190</v>
      </c>
      <c r="AA147" s="248">
        <v>0</v>
      </c>
      <c r="AB147" s="248">
        <v>0</v>
      </c>
      <c r="AC147" s="248">
        <v>0</v>
      </c>
      <c r="AD147" s="245" t="s">
        <v>987</v>
      </c>
      <c r="AE147" s="245" t="s">
        <v>1869</v>
      </c>
      <c r="AF147" s="245" t="s">
        <v>235</v>
      </c>
      <c r="AG147" s="245" t="s">
        <v>945</v>
      </c>
      <c r="AH147" s="245" t="s">
        <v>297</v>
      </c>
      <c r="AI147" s="245" t="s">
        <v>297</v>
      </c>
      <c r="AJ147" s="245" t="s">
        <v>358</v>
      </c>
    </row>
    <row r="148" spans="1:36" ht="15.75" customHeight="1">
      <c r="A148" s="245">
        <v>0</v>
      </c>
      <c r="B148" s="245" t="s">
        <v>242</v>
      </c>
      <c r="C148" s="246" t="s">
        <v>140</v>
      </c>
      <c r="D148" s="246" t="s">
        <v>331</v>
      </c>
      <c r="E148" s="246" t="s">
        <v>332</v>
      </c>
      <c r="F148" s="246" t="s">
        <v>143</v>
      </c>
      <c r="G148" s="276" t="s">
        <v>388</v>
      </c>
      <c r="H148" s="247">
        <v>0.46</v>
      </c>
      <c r="I148" s="246">
        <v>39</v>
      </c>
      <c r="J148" s="245">
        <v>2022</v>
      </c>
      <c r="K148" s="247">
        <v>2.1205479452054794</v>
      </c>
      <c r="L148" s="248" t="s">
        <v>390</v>
      </c>
      <c r="M148" s="248">
        <v>0</v>
      </c>
      <c r="N148" s="248">
        <v>45394</v>
      </c>
      <c r="O148" s="245" t="s">
        <v>252</v>
      </c>
      <c r="P148" s="248">
        <v>44452</v>
      </c>
      <c r="Q148" s="245" t="s">
        <v>272</v>
      </c>
      <c r="R148" s="249">
        <v>45061</v>
      </c>
      <c r="S148" s="245" t="s">
        <v>195</v>
      </c>
      <c r="T148" s="245"/>
      <c r="U148" s="248"/>
      <c r="V148" s="248">
        <v>44524</v>
      </c>
      <c r="W148" s="245" t="s">
        <v>222</v>
      </c>
      <c r="X148" s="248">
        <v>0</v>
      </c>
      <c r="Y148" s="245" t="s">
        <v>211</v>
      </c>
      <c r="Z148" s="245" t="s">
        <v>190</v>
      </c>
      <c r="AA148" s="248">
        <v>0</v>
      </c>
      <c r="AB148" s="248">
        <v>0</v>
      </c>
      <c r="AC148" s="248">
        <v>0</v>
      </c>
      <c r="AD148" s="245" t="s">
        <v>987</v>
      </c>
      <c r="AE148" s="245">
        <v>0</v>
      </c>
      <c r="AF148" s="245" t="s">
        <v>221</v>
      </c>
      <c r="AG148" s="245" t="s">
        <v>945</v>
      </c>
      <c r="AH148" s="245" t="s">
        <v>297</v>
      </c>
      <c r="AI148" s="245" t="s">
        <v>297</v>
      </c>
      <c r="AJ148" s="245" t="s">
        <v>358</v>
      </c>
    </row>
    <row r="149" spans="1:36" ht="15.75" customHeight="1">
      <c r="A149" s="245">
        <v>0</v>
      </c>
      <c r="B149" s="245" t="s">
        <v>374</v>
      </c>
      <c r="C149" s="246" t="s">
        <v>122</v>
      </c>
      <c r="D149" s="246" t="s">
        <v>334</v>
      </c>
      <c r="E149" s="246" t="s">
        <v>341</v>
      </c>
      <c r="F149" s="246" t="s">
        <v>350</v>
      </c>
      <c r="G149" s="246" t="s">
        <v>557</v>
      </c>
      <c r="H149" s="247">
        <v>1.37</v>
      </c>
      <c r="I149" s="246">
        <v>95</v>
      </c>
      <c r="J149" s="245">
        <v>2022</v>
      </c>
      <c r="K149" s="247">
        <v>2.1205479452054794</v>
      </c>
      <c r="L149" s="248">
        <v>0</v>
      </c>
      <c r="M149" s="248">
        <v>0</v>
      </c>
      <c r="N149" s="248" t="s">
        <v>949</v>
      </c>
      <c r="O149" s="245" t="s">
        <v>247</v>
      </c>
      <c r="P149" s="248">
        <v>44603</v>
      </c>
      <c r="Q149" s="245" t="s">
        <v>272</v>
      </c>
      <c r="R149" s="249">
        <v>44861</v>
      </c>
      <c r="S149" s="245" t="s">
        <v>195</v>
      </c>
      <c r="T149" s="245"/>
      <c r="U149" s="248"/>
      <c r="V149" s="248">
        <v>0</v>
      </c>
      <c r="W149" s="245" t="s">
        <v>210</v>
      </c>
      <c r="X149" s="248">
        <v>0</v>
      </c>
      <c r="Y149" s="245" t="s">
        <v>211</v>
      </c>
      <c r="Z149" s="245" t="s">
        <v>190</v>
      </c>
      <c r="AA149" s="248">
        <v>0</v>
      </c>
      <c r="AB149" s="248">
        <v>0</v>
      </c>
      <c r="AC149" s="248">
        <v>0</v>
      </c>
      <c r="AD149" s="245" t="s">
        <v>987</v>
      </c>
      <c r="AE149" s="245">
        <v>0</v>
      </c>
      <c r="AF149" s="245" t="s">
        <v>221</v>
      </c>
      <c r="AG149" s="245">
        <v>0</v>
      </c>
      <c r="AH149" s="245" t="s">
        <v>292</v>
      </c>
      <c r="AI149" s="245" t="s">
        <v>292</v>
      </c>
      <c r="AJ149" s="245" t="s">
        <v>358</v>
      </c>
    </row>
    <row r="150" spans="1:36" ht="15.75" customHeight="1">
      <c r="A150" s="245">
        <v>0</v>
      </c>
      <c r="B150" s="245" t="s">
        <v>206</v>
      </c>
      <c r="C150" s="246" t="s">
        <v>140</v>
      </c>
      <c r="D150" s="246" t="s">
        <v>331</v>
      </c>
      <c r="E150" s="246" t="s">
        <v>332</v>
      </c>
      <c r="F150" s="246" t="s">
        <v>150</v>
      </c>
      <c r="G150" s="276" t="s">
        <v>476</v>
      </c>
      <c r="H150" s="247">
        <v>0.23</v>
      </c>
      <c r="I150" s="246">
        <v>5</v>
      </c>
      <c r="J150" s="245">
        <v>2022</v>
      </c>
      <c r="K150" s="247">
        <v>2.1205479452054794</v>
      </c>
      <c r="L150" s="248">
        <v>44845</v>
      </c>
      <c r="M150" s="248">
        <v>44845</v>
      </c>
      <c r="N150" s="248">
        <v>44526</v>
      </c>
      <c r="O150" s="245" t="s">
        <v>252</v>
      </c>
      <c r="P150" s="248">
        <v>44526</v>
      </c>
      <c r="Q150" s="245" t="s">
        <v>276</v>
      </c>
      <c r="R150" s="249">
        <v>0</v>
      </c>
      <c r="S150" s="245" t="s">
        <v>210</v>
      </c>
      <c r="T150" s="245"/>
      <c r="U150" s="248"/>
      <c r="V150" s="248">
        <v>0</v>
      </c>
      <c r="W150" s="245" t="s">
        <v>210</v>
      </c>
      <c r="X150" s="248">
        <v>0</v>
      </c>
      <c r="Y150" s="245" t="s">
        <v>211</v>
      </c>
      <c r="Z150" s="245" t="s">
        <v>190</v>
      </c>
      <c r="AA150" s="248">
        <v>0</v>
      </c>
      <c r="AB150" s="248">
        <v>0</v>
      </c>
      <c r="AC150" s="248">
        <v>0</v>
      </c>
      <c r="AD150" s="245" t="s">
        <v>987</v>
      </c>
      <c r="AE150" s="245">
        <v>0</v>
      </c>
      <c r="AF150" s="245">
        <v>0</v>
      </c>
      <c r="AG150" s="245" t="s">
        <v>945</v>
      </c>
      <c r="AH150" s="245">
        <v>0</v>
      </c>
      <c r="AI150" s="245" t="s">
        <v>297</v>
      </c>
      <c r="AJ150" s="245" t="s">
        <v>358</v>
      </c>
    </row>
    <row r="151" spans="1:36" ht="15.75" customHeight="1">
      <c r="A151" s="245">
        <v>0</v>
      </c>
      <c r="B151" s="245" t="s">
        <v>206</v>
      </c>
      <c r="C151" s="246" t="s">
        <v>140</v>
      </c>
      <c r="D151" s="246" t="s">
        <v>331</v>
      </c>
      <c r="E151" s="246" t="s">
        <v>332</v>
      </c>
      <c r="F151" s="246" t="s">
        <v>150</v>
      </c>
      <c r="G151" s="276" t="s">
        <v>475</v>
      </c>
      <c r="H151" s="247">
        <v>1.46</v>
      </c>
      <c r="I151" s="246">
        <v>4</v>
      </c>
      <c r="J151" s="245">
        <v>2022</v>
      </c>
      <c r="K151" s="247">
        <v>2.106849315068493</v>
      </c>
      <c r="L151" s="248">
        <v>44835</v>
      </c>
      <c r="M151" s="248">
        <v>44835</v>
      </c>
      <c r="N151" s="248">
        <v>44831</v>
      </c>
      <c r="O151" s="245" t="s">
        <v>252</v>
      </c>
      <c r="P151" s="248">
        <v>44526</v>
      </c>
      <c r="Q151" s="245" t="s">
        <v>276</v>
      </c>
      <c r="R151" s="249">
        <v>0</v>
      </c>
      <c r="S151" s="245" t="s">
        <v>210</v>
      </c>
      <c r="T151" s="245"/>
      <c r="U151" s="248"/>
      <c r="V151" s="248">
        <v>0</v>
      </c>
      <c r="W151" s="245" t="s">
        <v>210</v>
      </c>
      <c r="X151" s="248">
        <v>0</v>
      </c>
      <c r="Y151" s="245" t="s">
        <v>211</v>
      </c>
      <c r="Z151" s="245" t="s">
        <v>190</v>
      </c>
      <c r="AA151" s="248">
        <v>0</v>
      </c>
      <c r="AB151" s="248">
        <v>0</v>
      </c>
      <c r="AC151" s="248">
        <v>0</v>
      </c>
      <c r="AD151" s="245" t="s">
        <v>987</v>
      </c>
      <c r="AE151" s="245">
        <v>0</v>
      </c>
      <c r="AF151" s="245">
        <v>0</v>
      </c>
      <c r="AG151" s="245" t="s">
        <v>945</v>
      </c>
      <c r="AH151" s="245">
        <v>0</v>
      </c>
      <c r="AI151" s="245" t="s">
        <v>297</v>
      </c>
      <c r="AJ151" s="245" t="s">
        <v>358</v>
      </c>
    </row>
    <row r="152" spans="1:36" ht="15.75" customHeight="1">
      <c r="A152" s="245">
        <v>0</v>
      </c>
      <c r="B152" s="245" t="s">
        <v>374</v>
      </c>
      <c r="C152" s="246" t="s">
        <v>122</v>
      </c>
      <c r="D152" s="246" t="s">
        <v>159</v>
      </c>
      <c r="E152" s="246" t="s">
        <v>333</v>
      </c>
      <c r="F152" s="246" t="s">
        <v>347</v>
      </c>
      <c r="G152" s="246" t="s">
        <v>953</v>
      </c>
      <c r="H152" s="247">
        <v>0.53</v>
      </c>
      <c r="I152" s="246">
        <v>35</v>
      </c>
      <c r="J152" s="245">
        <v>2022</v>
      </c>
      <c r="K152" s="247">
        <v>2.1041095890410957</v>
      </c>
      <c r="L152" s="248">
        <v>0</v>
      </c>
      <c r="M152" s="248">
        <v>0</v>
      </c>
      <c r="N152" s="248">
        <v>0</v>
      </c>
      <c r="O152" s="245" t="s">
        <v>247</v>
      </c>
      <c r="P152" s="248">
        <v>45476</v>
      </c>
      <c r="Q152" s="245" t="s">
        <v>258</v>
      </c>
      <c r="R152" s="249">
        <v>45489</v>
      </c>
      <c r="S152" s="245" t="s">
        <v>188</v>
      </c>
      <c r="T152" s="245"/>
      <c r="U152" s="248"/>
      <c r="V152" s="248">
        <v>44798</v>
      </c>
      <c r="W152" s="245" t="s">
        <v>222</v>
      </c>
      <c r="X152" s="248">
        <v>0</v>
      </c>
      <c r="Y152" s="245" t="s">
        <v>211</v>
      </c>
      <c r="Z152" s="245" t="s">
        <v>190</v>
      </c>
      <c r="AA152" s="248">
        <v>0</v>
      </c>
      <c r="AB152" s="248">
        <v>0</v>
      </c>
      <c r="AC152" s="248">
        <v>0</v>
      </c>
      <c r="AD152" s="245" t="s">
        <v>987</v>
      </c>
      <c r="AE152" s="245" t="s">
        <v>1869</v>
      </c>
      <c r="AF152" s="245" t="s">
        <v>235</v>
      </c>
      <c r="AG152" s="245">
        <v>0</v>
      </c>
      <c r="AH152" s="245" t="s">
        <v>283</v>
      </c>
      <c r="AI152" s="245" t="s">
        <v>283</v>
      </c>
      <c r="AJ152" s="245" t="s">
        <v>358</v>
      </c>
    </row>
    <row r="153" spans="1:36" ht="15.75" customHeight="1">
      <c r="A153" s="245">
        <v>0</v>
      </c>
      <c r="B153" s="245" t="s">
        <v>206</v>
      </c>
      <c r="C153" s="246" t="s">
        <v>140</v>
      </c>
      <c r="D153" s="246" t="s">
        <v>331</v>
      </c>
      <c r="E153" s="246" t="s">
        <v>332</v>
      </c>
      <c r="F153" s="246" t="s">
        <v>143</v>
      </c>
      <c r="G153" s="246" t="s">
        <v>405</v>
      </c>
      <c r="H153" s="247">
        <v>0.06</v>
      </c>
      <c r="I153" s="246">
        <v>8</v>
      </c>
      <c r="J153" s="245">
        <v>2022</v>
      </c>
      <c r="K153" s="247">
        <v>2.1013698630136988</v>
      </c>
      <c r="L153" s="248">
        <v>45303</v>
      </c>
      <c r="M153" s="248">
        <v>45306</v>
      </c>
      <c r="N153" s="248">
        <v>44809</v>
      </c>
      <c r="O153" s="245" t="s">
        <v>252</v>
      </c>
      <c r="P153" s="248">
        <v>45124</v>
      </c>
      <c r="Q153" s="245" t="s">
        <v>272</v>
      </c>
      <c r="R153" s="249">
        <v>45154</v>
      </c>
      <c r="S153" s="245" t="s">
        <v>188</v>
      </c>
      <c r="T153" s="245"/>
      <c r="U153" s="248"/>
      <c r="V153" s="248">
        <v>0</v>
      </c>
      <c r="W153" s="245" t="s">
        <v>210</v>
      </c>
      <c r="X153" s="248">
        <v>0</v>
      </c>
      <c r="Y153" s="245" t="s">
        <v>211</v>
      </c>
      <c r="Z153" s="245" t="s">
        <v>190</v>
      </c>
      <c r="AA153" s="248">
        <v>0</v>
      </c>
      <c r="AB153" s="248">
        <v>0</v>
      </c>
      <c r="AC153" s="248">
        <v>0</v>
      </c>
      <c r="AD153" s="245" t="s">
        <v>987</v>
      </c>
      <c r="AE153" s="245">
        <v>0</v>
      </c>
      <c r="AF153" s="245" t="s">
        <v>235</v>
      </c>
      <c r="AG153" s="245">
        <v>0</v>
      </c>
      <c r="AH153" s="245">
        <v>0</v>
      </c>
      <c r="AI153" s="245" t="s">
        <v>297</v>
      </c>
      <c r="AJ153" s="245" t="s">
        <v>358</v>
      </c>
    </row>
    <row r="154" spans="1:36" ht="15.75" customHeight="1">
      <c r="A154" s="245">
        <v>0</v>
      </c>
      <c r="B154" s="245" t="s">
        <v>268</v>
      </c>
      <c r="C154" s="246" t="s">
        <v>122</v>
      </c>
      <c r="D154" s="246" t="s">
        <v>334</v>
      </c>
      <c r="E154" s="246" t="s">
        <v>345</v>
      </c>
      <c r="F154" s="246" t="s">
        <v>352</v>
      </c>
      <c r="G154" s="246" t="s">
        <v>593</v>
      </c>
      <c r="H154" s="247">
        <v>0.12</v>
      </c>
      <c r="I154" s="246">
        <v>10</v>
      </c>
      <c r="J154" s="245">
        <v>2021</v>
      </c>
      <c r="K154" s="247">
        <v>1.9369863013698629</v>
      </c>
      <c r="L154" s="248">
        <v>0</v>
      </c>
      <c r="M154" s="248">
        <v>0</v>
      </c>
      <c r="N154" s="248">
        <v>0</v>
      </c>
      <c r="O154" s="245" t="s">
        <v>258</v>
      </c>
      <c r="P154" s="248">
        <v>44628</v>
      </c>
      <c r="Q154" s="245" t="s">
        <v>272</v>
      </c>
      <c r="R154" s="249">
        <v>44614</v>
      </c>
      <c r="S154" s="245" t="s">
        <v>195</v>
      </c>
      <c r="T154" s="245"/>
      <c r="U154" s="248"/>
      <c r="V154" s="248">
        <v>45247</v>
      </c>
      <c r="W154" s="245" t="s">
        <v>222</v>
      </c>
      <c r="X154" s="248">
        <v>44708</v>
      </c>
      <c r="Y154" s="245" t="s">
        <v>189</v>
      </c>
      <c r="Z154" s="245" t="s">
        <v>196</v>
      </c>
      <c r="AA154" s="248">
        <v>45253</v>
      </c>
      <c r="AB154" s="248">
        <v>45253</v>
      </c>
      <c r="AC154" s="248">
        <v>0</v>
      </c>
      <c r="AD154" s="245" t="s">
        <v>987</v>
      </c>
      <c r="AE154" s="245">
        <v>0</v>
      </c>
      <c r="AF154" s="245" t="s">
        <v>213</v>
      </c>
      <c r="AG154" s="245">
        <v>0</v>
      </c>
      <c r="AH154" s="245">
        <v>0</v>
      </c>
      <c r="AI154" s="245" t="s">
        <v>295</v>
      </c>
      <c r="AJ154" s="245" t="s">
        <v>358</v>
      </c>
    </row>
    <row r="155" spans="1:36" ht="15.75" customHeight="1">
      <c r="A155" s="245">
        <v>0</v>
      </c>
      <c r="B155" s="245" t="s">
        <v>206</v>
      </c>
      <c r="C155" s="246" t="s">
        <v>140</v>
      </c>
      <c r="D155" s="246" t="s">
        <v>331</v>
      </c>
      <c r="E155" s="246" t="s">
        <v>332</v>
      </c>
      <c r="F155" s="246" t="s">
        <v>150</v>
      </c>
      <c r="G155" s="246" t="s">
        <v>694</v>
      </c>
      <c r="H155" s="247">
        <v>11.87</v>
      </c>
      <c r="I155" s="246">
        <v>210</v>
      </c>
      <c r="J155" s="210">
        <v>44866</v>
      </c>
      <c r="K155" s="247">
        <v>1.9369863013698629</v>
      </c>
      <c r="L155" s="248">
        <v>0</v>
      </c>
      <c r="M155" s="248">
        <v>0</v>
      </c>
      <c r="N155" s="248">
        <v>0</v>
      </c>
      <c r="O155" s="248" t="s">
        <v>314</v>
      </c>
      <c r="P155" s="248" t="s">
        <v>314</v>
      </c>
      <c r="Q155" s="245"/>
      <c r="R155" s="249"/>
      <c r="S155" s="245"/>
      <c r="T155" s="245" t="s">
        <v>316</v>
      </c>
      <c r="U155" s="248">
        <v>0</v>
      </c>
      <c r="V155" s="248">
        <v>0</v>
      </c>
      <c r="W155" s="245" t="s">
        <v>315</v>
      </c>
      <c r="X155" s="248">
        <v>0</v>
      </c>
      <c r="Y155" s="245" t="s">
        <v>211</v>
      </c>
      <c r="Z155" s="245" t="s">
        <v>321</v>
      </c>
      <c r="AA155" s="248"/>
      <c r="AB155" s="248"/>
      <c r="AC155" s="248">
        <v>0</v>
      </c>
      <c r="AD155" s="245" t="s">
        <v>987</v>
      </c>
      <c r="AE155" s="245">
        <v>0</v>
      </c>
      <c r="AF155" s="245" t="s">
        <v>134</v>
      </c>
      <c r="AG155" s="245">
        <v>0</v>
      </c>
      <c r="AH155" s="245">
        <v>0</v>
      </c>
      <c r="AI155" s="245" t="s">
        <v>297</v>
      </c>
      <c r="AJ155" s="245" t="s">
        <v>359</v>
      </c>
    </row>
    <row r="156" spans="1:36" ht="15.75" customHeight="1">
      <c r="A156" s="245">
        <v>0</v>
      </c>
      <c r="B156" s="245" t="s">
        <v>212</v>
      </c>
      <c r="C156" s="246" t="s">
        <v>140</v>
      </c>
      <c r="D156" s="246" t="s">
        <v>331</v>
      </c>
      <c r="E156" s="246" t="s">
        <v>332</v>
      </c>
      <c r="F156" s="246" t="s">
        <v>147</v>
      </c>
      <c r="G156" s="276" t="s">
        <v>747</v>
      </c>
      <c r="H156" s="247">
        <v>11.456042999999999</v>
      </c>
      <c r="I156" s="246">
        <v>313</v>
      </c>
      <c r="J156" s="210">
        <v>44887</v>
      </c>
      <c r="K156" s="247">
        <v>1.8794520547945206</v>
      </c>
      <c r="L156" s="248">
        <v>45019</v>
      </c>
      <c r="M156" s="248">
        <v>45019</v>
      </c>
      <c r="N156" s="248">
        <v>45000</v>
      </c>
      <c r="O156" s="248" t="s">
        <v>309</v>
      </c>
      <c r="P156" s="248" t="s">
        <v>309</v>
      </c>
      <c r="Q156" s="245"/>
      <c r="R156" s="249"/>
      <c r="S156" s="245"/>
      <c r="T156" s="245" t="s">
        <v>316</v>
      </c>
      <c r="U156" s="248">
        <v>0</v>
      </c>
      <c r="V156" s="248">
        <v>0</v>
      </c>
      <c r="W156" s="245" t="s">
        <v>315</v>
      </c>
      <c r="X156" s="248">
        <v>0</v>
      </c>
      <c r="Y156" s="245" t="s">
        <v>211</v>
      </c>
      <c r="Z156" s="245" t="s">
        <v>321</v>
      </c>
      <c r="AA156" s="248"/>
      <c r="AB156" s="248"/>
      <c r="AC156" s="248">
        <v>0</v>
      </c>
      <c r="AD156" s="245" t="s">
        <v>987</v>
      </c>
      <c r="AE156" s="245">
        <v>0</v>
      </c>
      <c r="AF156" s="245" t="s">
        <v>228</v>
      </c>
      <c r="AG156" s="245" t="s">
        <v>945</v>
      </c>
      <c r="AH156" s="245">
        <v>0</v>
      </c>
      <c r="AI156" s="245" t="s">
        <v>297</v>
      </c>
      <c r="AJ156" s="245" t="s">
        <v>359</v>
      </c>
    </row>
    <row r="157" spans="1:36" ht="15.75" customHeight="1">
      <c r="A157" s="245">
        <v>0</v>
      </c>
      <c r="B157" s="245" t="s">
        <v>234</v>
      </c>
      <c r="C157" s="246" t="s">
        <v>122</v>
      </c>
      <c r="D157" s="246" t="s">
        <v>159</v>
      </c>
      <c r="E157" s="246" t="s">
        <v>333</v>
      </c>
      <c r="F157" s="246" t="s">
        <v>347</v>
      </c>
      <c r="G157" s="246" t="s">
        <v>783</v>
      </c>
      <c r="H157" s="247">
        <v>31.11</v>
      </c>
      <c r="I157" s="246">
        <v>2630</v>
      </c>
      <c r="J157" s="210">
        <v>44908</v>
      </c>
      <c r="K157" s="247">
        <v>1.821917808219178</v>
      </c>
      <c r="L157" s="248">
        <v>44942</v>
      </c>
      <c r="M157" s="248">
        <v>44942</v>
      </c>
      <c r="N157" s="248">
        <v>45357</v>
      </c>
      <c r="O157" s="248" t="s">
        <v>309</v>
      </c>
      <c r="P157" s="248" t="s">
        <v>309</v>
      </c>
      <c r="Q157" s="245"/>
      <c r="R157" s="249"/>
      <c r="S157" s="245"/>
      <c r="T157" s="245" t="s">
        <v>310</v>
      </c>
      <c r="U157" s="248">
        <v>45310</v>
      </c>
      <c r="V157" s="248">
        <v>0</v>
      </c>
      <c r="W157" s="245" t="s">
        <v>315</v>
      </c>
      <c r="X157" s="248">
        <v>0</v>
      </c>
      <c r="Y157" s="245" t="s">
        <v>211</v>
      </c>
      <c r="Z157" s="245" t="s">
        <v>321</v>
      </c>
      <c r="AA157" s="248"/>
      <c r="AB157" s="248"/>
      <c r="AC157" s="248">
        <v>0</v>
      </c>
      <c r="AD157" s="245" t="s">
        <v>987</v>
      </c>
      <c r="AE157" s="245" t="s">
        <v>1885</v>
      </c>
      <c r="AF157" s="245" t="s">
        <v>228</v>
      </c>
      <c r="AG157" s="245">
        <v>0</v>
      </c>
      <c r="AH157" s="245">
        <v>0</v>
      </c>
      <c r="AI157" s="245" t="s">
        <v>278</v>
      </c>
      <c r="AJ157" s="245" t="s">
        <v>359</v>
      </c>
    </row>
    <row r="158" spans="1:36" ht="15.75" customHeight="1">
      <c r="A158" s="245">
        <v>0</v>
      </c>
      <c r="B158" s="245" t="s">
        <v>254</v>
      </c>
      <c r="C158" s="246" t="s">
        <v>140</v>
      </c>
      <c r="D158" s="246" t="s">
        <v>331</v>
      </c>
      <c r="E158" s="246" t="s">
        <v>332</v>
      </c>
      <c r="F158" s="246" t="s">
        <v>143</v>
      </c>
      <c r="G158" s="276" t="s">
        <v>429</v>
      </c>
      <c r="H158" s="247">
        <v>7.3528510000000002</v>
      </c>
      <c r="I158" s="246">
        <v>230</v>
      </c>
      <c r="J158" s="210">
        <v>44921</v>
      </c>
      <c r="K158" s="247">
        <v>1.7863013698630137</v>
      </c>
      <c r="L158" s="248">
        <v>45030</v>
      </c>
      <c r="M158" s="248">
        <v>45030</v>
      </c>
      <c r="N158" s="248">
        <v>0</v>
      </c>
      <c r="O158" s="248" t="s">
        <v>314</v>
      </c>
      <c r="P158" s="248" t="s">
        <v>314</v>
      </c>
      <c r="Q158" s="245"/>
      <c r="R158" s="249"/>
      <c r="S158" s="245"/>
      <c r="T158" s="245" t="s">
        <v>316</v>
      </c>
      <c r="U158" s="248">
        <v>0</v>
      </c>
      <c r="V158" s="248">
        <v>0</v>
      </c>
      <c r="W158" s="245" t="s">
        <v>315</v>
      </c>
      <c r="X158" s="248">
        <v>0</v>
      </c>
      <c r="Y158" s="245" t="s">
        <v>211</v>
      </c>
      <c r="Z158" s="245" t="s">
        <v>321</v>
      </c>
      <c r="AA158" s="248"/>
      <c r="AB158" s="248"/>
      <c r="AC158" s="248">
        <v>0</v>
      </c>
      <c r="AD158" s="245" t="s">
        <v>987</v>
      </c>
      <c r="AE158" s="245" t="s">
        <v>1870</v>
      </c>
      <c r="AF158" s="245" t="s">
        <v>239</v>
      </c>
      <c r="AG158" s="245" t="s">
        <v>945</v>
      </c>
      <c r="AH158" s="245" t="s">
        <v>297</v>
      </c>
      <c r="AI158" s="245" t="s">
        <v>297</v>
      </c>
      <c r="AJ158" s="245" t="s">
        <v>359</v>
      </c>
    </row>
    <row r="159" spans="1:36" ht="15.75" customHeight="1">
      <c r="A159" s="245">
        <v>0</v>
      </c>
      <c r="B159" s="245" t="s">
        <v>212</v>
      </c>
      <c r="C159" s="246" t="s">
        <v>140</v>
      </c>
      <c r="D159" s="246" t="s">
        <v>331</v>
      </c>
      <c r="E159" s="246" t="s">
        <v>332</v>
      </c>
      <c r="F159" s="246" t="s">
        <v>147</v>
      </c>
      <c r="G159" s="276" t="s">
        <v>743</v>
      </c>
      <c r="H159" s="247">
        <v>6.0816569999999999</v>
      </c>
      <c r="I159" s="246">
        <v>335</v>
      </c>
      <c r="J159" s="210">
        <v>44932</v>
      </c>
      <c r="K159" s="247">
        <v>1.7561643835616438</v>
      </c>
      <c r="L159" s="248">
        <v>44989</v>
      </c>
      <c r="M159" s="248">
        <v>44989</v>
      </c>
      <c r="N159" s="248">
        <v>44972</v>
      </c>
      <c r="O159" s="248" t="s">
        <v>309</v>
      </c>
      <c r="P159" s="248" t="s">
        <v>309</v>
      </c>
      <c r="Q159" s="245"/>
      <c r="R159" s="249"/>
      <c r="S159" s="245"/>
      <c r="T159" s="245" t="s">
        <v>316</v>
      </c>
      <c r="U159" s="248">
        <v>0</v>
      </c>
      <c r="V159" s="248">
        <v>0</v>
      </c>
      <c r="W159" s="245" t="s">
        <v>315</v>
      </c>
      <c r="X159" s="248">
        <v>0</v>
      </c>
      <c r="Y159" s="245" t="s">
        <v>211</v>
      </c>
      <c r="Z159" s="245" t="s">
        <v>321</v>
      </c>
      <c r="AA159" s="248"/>
      <c r="AB159" s="248"/>
      <c r="AC159" s="248">
        <v>0</v>
      </c>
      <c r="AD159" s="245" t="s">
        <v>987</v>
      </c>
      <c r="AE159" s="245">
        <v>0</v>
      </c>
      <c r="AF159" s="245" t="s">
        <v>228</v>
      </c>
      <c r="AG159" s="245" t="s">
        <v>945</v>
      </c>
      <c r="AH159" s="245">
        <v>0</v>
      </c>
      <c r="AI159" s="245" t="s">
        <v>297</v>
      </c>
      <c r="AJ159" s="245" t="s">
        <v>359</v>
      </c>
    </row>
    <row r="160" spans="1:36" ht="15.75" customHeight="1">
      <c r="A160" s="245">
        <v>0</v>
      </c>
      <c r="B160" s="245" t="s">
        <v>212</v>
      </c>
      <c r="C160" s="246" t="s">
        <v>122</v>
      </c>
      <c r="D160" s="246" t="s">
        <v>159</v>
      </c>
      <c r="E160" s="246" t="s">
        <v>333</v>
      </c>
      <c r="F160" s="246" t="s">
        <v>347</v>
      </c>
      <c r="G160" s="246" t="s">
        <v>738</v>
      </c>
      <c r="H160" s="247">
        <v>1.0605070000000001</v>
      </c>
      <c r="I160" s="246">
        <v>19</v>
      </c>
      <c r="J160" s="210">
        <v>44981</v>
      </c>
      <c r="K160" s="247">
        <v>1.6219178082191781</v>
      </c>
      <c r="L160" s="248">
        <v>45164</v>
      </c>
      <c r="M160" s="248">
        <v>45164</v>
      </c>
      <c r="N160" s="248">
        <v>45039</v>
      </c>
      <c r="O160" s="248" t="s">
        <v>309</v>
      </c>
      <c r="P160" s="248" t="s">
        <v>309</v>
      </c>
      <c r="Q160" s="245"/>
      <c r="R160" s="249"/>
      <c r="S160" s="245"/>
      <c r="T160" s="245" t="s">
        <v>316</v>
      </c>
      <c r="U160" s="248">
        <v>0</v>
      </c>
      <c r="V160" s="248">
        <v>0</v>
      </c>
      <c r="W160" s="245" t="s">
        <v>315</v>
      </c>
      <c r="X160" s="248">
        <v>0</v>
      </c>
      <c r="Y160" s="245" t="s">
        <v>211</v>
      </c>
      <c r="Z160" s="245" t="s">
        <v>321</v>
      </c>
      <c r="AA160" s="248"/>
      <c r="AB160" s="248"/>
      <c r="AC160" s="248">
        <v>0</v>
      </c>
      <c r="AD160" s="245" t="s">
        <v>987</v>
      </c>
      <c r="AE160" s="245">
        <v>0</v>
      </c>
      <c r="AF160" s="245" t="s">
        <v>134</v>
      </c>
      <c r="AG160" s="245">
        <v>0</v>
      </c>
      <c r="AH160" s="245">
        <v>0</v>
      </c>
      <c r="AI160" s="245" t="s">
        <v>297</v>
      </c>
      <c r="AJ160" s="245" t="s">
        <v>359</v>
      </c>
    </row>
    <row r="161" spans="1:36" ht="15.75" customHeight="1">
      <c r="A161" s="245">
        <v>0</v>
      </c>
      <c r="B161" s="245" t="s">
        <v>227</v>
      </c>
      <c r="C161" s="246" t="s">
        <v>122</v>
      </c>
      <c r="D161" s="246" t="s">
        <v>159</v>
      </c>
      <c r="E161" s="246" t="s">
        <v>333</v>
      </c>
      <c r="F161" s="246" t="s">
        <v>166</v>
      </c>
      <c r="G161" s="246" t="s">
        <v>842</v>
      </c>
      <c r="H161" s="247">
        <v>5.586576</v>
      </c>
      <c r="I161" s="246">
        <v>205</v>
      </c>
      <c r="J161" s="210">
        <v>45049</v>
      </c>
      <c r="K161" s="247">
        <v>1.4356164383561645</v>
      </c>
      <c r="L161" s="248">
        <v>45120</v>
      </c>
      <c r="M161" s="248">
        <v>45120</v>
      </c>
      <c r="N161" s="248">
        <v>45065</v>
      </c>
      <c r="O161" s="248" t="s">
        <v>303</v>
      </c>
      <c r="P161" s="248" t="s">
        <v>303</v>
      </c>
      <c r="Q161" s="245"/>
      <c r="R161" s="249"/>
      <c r="S161" s="245"/>
      <c r="T161" s="245" t="s">
        <v>310</v>
      </c>
      <c r="U161" s="248">
        <v>45111</v>
      </c>
      <c r="V161" s="248">
        <v>45204</v>
      </c>
      <c r="W161" s="245" t="s">
        <v>305</v>
      </c>
      <c r="X161" s="248">
        <v>0</v>
      </c>
      <c r="Y161" s="245" t="s">
        <v>211</v>
      </c>
      <c r="Z161" s="245" t="s">
        <v>321</v>
      </c>
      <c r="AA161" s="248"/>
      <c r="AB161" s="248"/>
      <c r="AC161" s="248">
        <v>0</v>
      </c>
      <c r="AD161" s="245">
        <v>0</v>
      </c>
      <c r="AE161" s="245" t="s">
        <v>1878</v>
      </c>
      <c r="AF161" s="245" t="s">
        <v>235</v>
      </c>
      <c r="AG161" s="245">
        <v>0</v>
      </c>
      <c r="AH161" s="245" t="s">
        <v>286</v>
      </c>
      <c r="AI161" s="245" t="s">
        <v>286</v>
      </c>
      <c r="AJ161" s="245" t="s">
        <v>359</v>
      </c>
    </row>
    <row r="162" spans="1:36" ht="15.75" customHeight="1">
      <c r="A162" s="245">
        <v>0</v>
      </c>
      <c r="B162" s="245" t="s">
        <v>242</v>
      </c>
      <c r="C162" s="246" t="s">
        <v>122</v>
      </c>
      <c r="D162" s="246" t="s">
        <v>334</v>
      </c>
      <c r="E162" s="246" t="s">
        <v>341</v>
      </c>
      <c r="F162" s="246" t="s">
        <v>350</v>
      </c>
      <c r="G162" s="246" t="s">
        <v>559</v>
      </c>
      <c r="H162" s="247">
        <v>0.22</v>
      </c>
      <c r="I162" s="246">
        <v>11</v>
      </c>
      <c r="J162" s="245">
        <v>2023</v>
      </c>
      <c r="K162" s="247">
        <v>1.3643835616438356</v>
      </c>
      <c r="L162" s="248">
        <v>44829</v>
      </c>
      <c r="M162" s="248">
        <v>44829</v>
      </c>
      <c r="N162" s="248">
        <v>45093</v>
      </c>
      <c r="O162" s="245" t="s">
        <v>252</v>
      </c>
      <c r="P162" s="248">
        <v>45097</v>
      </c>
      <c r="Q162" s="245" t="s">
        <v>272</v>
      </c>
      <c r="R162" s="249">
        <v>45106</v>
      </c>
      <c r="S162" s="245" t="s">
        <v>195</v>
      </c>
      <c r="T162" s="245"/>
      <c r="U162" s="248"/>
      <c r="V162" s="248">
        <v>44554</v>
      </c>
      <c r="W162" s="245" t="s">
        <v>222</v>
      </c>
      <c r="X162" s="248">
        <v>45462</v>
      </c>
      <c r="Y162" s="245" t="s">
        <v>189</v>
      </c>
      <c r="Z162" s="245" t="s">
        <v>190</v>
      </c>
      <c r="AA162" s="248">
        <v>0</v>
      </c>
      <c r="AB162" s="248">
        <v>0</v>
      </c>
      <c r="AC162" s="248">
        <v>0</v>
      </c>
      <c r="AD162" s="245" t="s">
        <v>987</v>
      </c>
      <c r="AE162" s="245" t="s">
        <v>1879</v>
      </c>
      <c r="AF162" s="245" t="s">
        <v>221</v>
      </c>
      <c r="AG162" s="245">
        <v>0</v>
      </c>
      <c r="AH162" s="245" t="s">
        <v>295</v>
      </c>
      <c r="AI162" s="245" t="s">
        <v>295</v>
      </c>
      <c r="AJ162" s="245" t="s">
        <v>358</v>
      </c>
    </row>
    <row r="163" spans="1:36" ht="15.75" customHeight="1">
      <c r="A163" s="245">
        <v>0</v>
      </c>
      <c r="B163" s="245" t="s">
        <v>223</v>
      </c>
      <c r="C163" s="246" t="s">
        <v>122</v>
      </c>
      <c r="D163" s="246" t="s">
        <v>159</v>
      </c>
      <c r="E163" s="246" t="s">
        <v>333</v>
      </c>
      <c r="F163" s="246" t="s">
        <v>165</v>
      </c>
      <c r="G163" s="246" t="s">
        <v>834</v>
      </c>
      <c r="H163" s="247">
        <v>6.9268049999999999</v>
      </c>
      <c r="I163" s="246">
        <v>685</v>
      </c>
      <c r="J163" s="210">
        <v>45113</v>
      </c>
      <c r="K163" s="247">
        <v>1.2602739726027397</v>
      </c>
      <c r="L163" s="248">
        <v>0</v>
      </c>
      <c r="M163" s="248">
        <v>0</v>
      </c>
      <c r="N163" s="248">
        <v>0</v>
      </c>
      <c r="O163" s="248" t="s">
        <v>314</v>
      </c>
      <c r="P163" s="248" t="s">
        <v>314</v>
      </c>
      <c r="Q163" s="245"/>
      <c r="R163" s="249"/>
      <c r="S163" s="245"/>
      <c r="T163" s="245" t="s">
        <v>316</v>
      </c>
      <c r="U163" s="248">
        <v>0</v>
      </c>
      <c r="V163" s="248">
        <v>0</v>
      </c>
      <c r="W163" s="245" t="s">
        <v>315</v>
      </c>
      <c r="X163" s="248">
        <v>0</v>
      </c>
      <c r="Y163" s="245" t="s">
        <v>211</v>
      </c>
      <c r="Z163" s="245" t="s">
        <v>321</v>
      </c>
      <c r="AA163" s="248"/>
      <c r="AB163" s="248"/>
      <c r="AC163" s="248">
        <v>0</v>
      </c>
      <c r="AD163" s="245" t="s">
        <v>987</v>
      </c>
      <c r="AE163" s="245" t="s">
        <v>1870</v>
      </c>
      <c r="AF163" s="245" t="s">
        <v>235</v>
      </c>
      <c r="AG163" s="245">
        <v>0</v>
      </c>
      <c r="AH163" s="245" t="s">
        <v>283</v>
      </c>
      <c r="AI163" s="245" t="s">
        <v>283</v>
      </c>
      <c r="AJ163" s="245" t="s">
        <v>359</v>
      </c>
    </row>
    <row r="164" spans="1:36" ht="15.75" customHeight="1">
      <c r="A164" s="245">
        <v>0</v>
      </c>
      <c r="B164" s="245" t="s">
        <v>227</v>
      </c>
      <c r="C164" s="246" t="s">
        <v>140</v>
      </c>
      <c r="D164" s="246" t="s">
        <v>331</v>
      </c>
      <c r="E164" s="246" t="s">
        <v>332</v>
      </c>
      <c r="F164" s="246" t="s">
        <v>147</v>
      </c>
      <c r="G164" s="276" t="s">
        <v>713</v>
      </c>
      <c r="H164" s="247">
        <v>2.9712519999999998</v>
      </c>
      <c r="I164" s="246">
        <v>107</v>
      </c>
      <c r="J164" s="210">
        <v>45133</v>
      </c>
      <c r="K164" s="247">
        <v>1.2054794520547945</v>
      </c>
      <c r="L164" s="248">
        <v>45197</v>
      </c>
      <c r="M164" s="248">
        <v>45197</v>
      </c>
      <c r="N164" s="248">
        <v>0</v>
      </c>
      <c r="O164" s="248" t="s">
        <v>314</v>
      </c>
      <c r="P164" s="248" t="s">
        <v>314</v>
      </c>
      <c r="Q164" s="245"/>
      <c r="R164" s="249"/>
      <c r="S164" s="245"/>
      <c r="T164" s="245" t="s">
        <v>316</v>
      </c>
      <c r="U164" s="248">
        <v>0</v>
      </c>
      <c r="V164" s="248">
        <v>0</v>
      </c>
      <c r="W164" s="245" t="s">
        <v>315</v>
      </c>
      <c r="X164" s="248">
        <v>0</v>
      </c>
      <c r="Y164" s="245" t="s">
        <v>211</v>
      </c>
      <c r="Z164" s="245" t="s">
        <v>321</v>
      </c>
      <c r="AA164" s="248"/>
      <c r="AB164" s="248"/>
      <c r="AC164" s="248">
        <v>0</v>
      </c>
      <c r="AD164" s="245">
        <v>0</v>
      </c>
      <c r="AE164" s="245">
        <v>0</v>
      </c>
      <c r="AF164" s="245" t="s">
        <v>239</v>
      </c>
      <c r="AG164" s="245" t="s">
        <v>945</v>
      </c>
      <c r="AH164" s="245" t="s">
        <v>297</v>
      </c>
      <c r="AI164" s="245" t="s">
        <v>297</v>
      </c>
      <c r="AJ164" s="245" t="s">
        <v>359</v>
      </c>
    </row>
    <row r="165" spans="1:36" ht="15.75" customHeight="1">
      <c r="A165" s="245">
        <v>0</v>
      </c>
      <c r="B165" s="245" t="s">
        <v>374</v>
      </c>
      <c r="C165" s="246" t="s">
        <v>140</v>
      </c>
      <c r="D165" s="246" t="s">
        <v>331</v>
      </c>
      <c r="E165" s="246" t="s">
        <v>332</v>
      </c>
      <c r="F165" s="246" t="s">
        <v>143</v>
      </c>
      <c r="G165" s="246" t="s">
        <v>373</v>
      </c>
      <c r="H165" s="247">
        <v>0.17</v>
      </c>
      <c r="I165" s="246">
        <v>5</v>
      </c>
      <c r="J165" s="245">
        <v>2022</v>
      </c>
      <c r="K165" s="247">
        <v>1.1835616438356165</v>
      </c>
      <c r="L165" s="248">
        <v>45483</v>
      </c>
      <c r="M165" s="248">
        <v>0</v>
      </c>
      <c r="N165" s="248">
        <v>45474</v>
      </c>
      <c r="O165" s="245" t="s">
        <v>252</v>
      </c>
      <c r="P165" s="248">
        <v>45432</v>
      </c>
      <c r="Q165" s="245" t="s">
        <v>272</v>
      </c>
      <c r="R165" s="249">
        <v>0</v>
      </c>
      <c r="S165" s="245" t="s">
        <v>210</v>
      </c>
      <c r="T165" s="245"/>
      <c r="U165" s="248"/>
      <c r="V165" s="248">
        <v>0</v>
      </c>
      <c r="W165" s="245" t="s">
        <v>210</v>
      </c>
      <c r="X165" s="248">
        <v>0</v>
      </c>
      <c r="Y165" s="245" t="s">
        <v>211</v>
      </c>
      <c r="Z165" s="245" t="s">
        <v>190</v>
      </c>
      <c r="AA165" s="248">
        <v>0</v>
      </c>
      <c r="AB165" s="248">
        <v>0</v>
      </c>
      <c r="AC165" s="248">
        <v>0</v>
      </c>
      <c r="AD165" s="245" t="s">
        <v>987</v>
      </c>
      <c r="AE165" s="245" t="s">
        <v>1871</v>
      </c>
      <c r="AF165" s="245" t="s">
        <v>235</v>
      </c>
      <c r="AG165" s="245">
        <v>0</v>
      </c>
      <c r="AH165" s="245" t="s">
        <v>297</v>
      </c>
      <c r="AI165" s="245" t="s">
        <v>297</v>
      </c>
      <c r="AJ165" s="245" t="s">
        <v>358</v>
      </c>
    </row>
    <row r="166" spans="1:36" ht="15.75" customHeight="1">
      <c r="A166" s="245">
        <v>0</v>
      </c>
      <c r="B166" s="245" t="s">
        <v>205</v>
      </c>
      <c r="C166" s="246" t="s">
        <v>140</v>
      </c>
      <c r="D166" s="246" t="s">
        <v>331</v>
      </c>
      <c r="E166" s="246" t="s">
        <v>332</v>
      </c>
      <c r="F166" s="246" t="s">
        <v>143</v>
      </c>
      <c r="G166" s="276" t="s">
        <v>386</v>
      </c>
      <c r="H166" s="247">
        <v>0.15</v>
      </c>
      <c r="I166" s="246">
        <v>1</v>
      </c>
      <c r="J166" s="245">
        <v>2023</v>
      </c>
      <c r="K166" s="247">
        <v>1.1835616438356165</v>
      </c>
      <c r="L166" s="248">
        <v>45373</v>
      </c>
      <c r="M166" s="248">
        <v>44186</v>
      </c>
      <c r="N166" s="248">
        <v>45373</v>
      </c>
      <c r="O166" s="245" t="s">
        <v>252</v>
      </c>
      <c r="P166" s="248">
        <v>0</v>
      </c>
      <c r="Q166" s="245" t="s">
        <v>258</v>
      </c>
      <c r="R166" s="249">
        <v>45281</v>
      </c>
      <c r="S166" s="245" t="s">
        <v>188</v>
      </c>
      <c r="T166" s="245"/>
      <c r="U166" s="248"/>
      <c r="V166" s="248">
        <v>0</v>
      </c>
      <c r="W166" s="245" t="s">
        <v>210</v>
      </c>
      <c r="X166" s="248">
        <v>0</v>
      </c>
      <c r="Y166" s="245" t="s">
        <v>211</v>
      </c>
      <c r="Z166" s="245" t="s">
        <v>190</v>
      </c>
      <c r="AA166" s="248">
        <v>0</v>
      </c>
      <c r="AB166" s="248">
        <v>0</v>
      </c>
      <c r="AC166" s="248">
        <v>0</v>
      </c>
      <c r="AD166" s="245">
        <v>0</v>
      </c>
      <c r="AE166" s="245" t="s">
        <v>1873</v>
      </c>
      <c r="AF166" s="245" t="s">
        <v>235</v>
      </c>
      <c r="AG166" s="245" t="s">
        <v>955</v>
      </c>
      <c r="AH166" s="245" t="s">
        <v>297</v>
      </c>
      <c r="AI166" s="245" t="s">
        <v>297</v>
      </c>
      <c r="AJ166" s="245" t="s">
        <v>358</v>
      </c>
    </row>
    <row r="167" spans="1:36" ht="15.75" customHeight="1">
      <c r="A167" s="245">
        <v>0</v>
      </c>
      <c r="B167" s="245" t="s">
        <v>242</v>
      </c>
      <c r="C167" s="246" t="s">
        <v>140</v>
      </c>
      <c r="D167" s="246" t="s">
        <v>331</v>
      </c>
      <c r="E167" s="246" t="s">
        <v>332</v>
      </c>
      <c r="F167" s="246" t="s">
        <v>143</v>
      </c>
      <c r="G167" s="276" t="s">
        <v>971</v>
      </c>
      <c r="H167" s="247">
        <v>0.12</v>
      </c>
      <c r="I167" s="246">
        <v>17</v>
      </c>
      <c r="J167" s="245">
        <v>2023</v>
      </c>
      <c r="K167" s="247">
        <v>1.1150684931506849</v>
      </c>
      <c r="L167" s="248">
        <v>45391</v>
      </c>
      <c r="M167" s="248">
        <v>0</v>
      </c>
      <c r="N167" s="248">
        <v>45391</v>
      </c>
      <c r="O167" s="245" t="s">
        <v>252</v>
      </c>
      <c r="P167" s="248">
        <v>45188</v>
      </c>
      <c r="Q167" s="245" t="s">
        <v>276</v>
      </c>
      <c r="R167" s="249">
        <v>43719</v>
      </c>
      <c r="S167" s="245" t="s">
        <v>195</v>
      </c>
      <c r="T167" s="245"/>
      <c r="U167" s="248"/>
      <c r="V167" s="248">
        <v>43970</v>
      </c>
      <c r="W167" s="245" t="s">
        <v>222</v>
      </c>
      <c r="X167" s="248">
        <v>0</v>
      </c>
      <c r="Y167" s="245" t="s">
        <v>211</v>
      </c>
      <c r="Z167" s="245" t="s">
        <v>190</v>
      </c>
      <c r="AA167" s="248">
        <v>0</v>
      </c>
      <c r="AB167" s="248">
        <v>0</v>
      </c>
      <c r="AC167" s="248">
        <v>0</v>
      </c>
      <c r="AD167" s="245" t="s">
        <v>987</v>
      </c>
      <c r="AE167" s="245" t="s">
        <v>1869</v>
      </c>
      <c r="AF167" s="245" t="s">
        <v>239</v>
      </c>
      <c r="AG167" s="245" t="s">
        <v>945</v>
      </c>
      <c r="AH167" s="245" t="s">
        <v>297</v>
      </c>
      <c r="AI167" s="245" t="s">
        <v>297</v>
      </c>
      <c r="AJ167" s="245" t="s">
        <v>358</v>
      </c>
    </row>
    <row r="168" spans="1:36" ht="15.75" customHeight="1">
      <c r="A168" s="245">
        <v>0</v>
      </c>
      <c r="B168" s="245" t="s">
        <v>205</v>
      </c>
      <c r="C168" s="246" t="s">
        <v>140</v>
      </c>
      <c r="D168" s="246" t="s">
        <v>331</v>
      </c>
      <c r="E168" s="246" t="s">
        <v>332</v>
      </c>
      <c r="F168" s="246" t="s">
        <v>143</v>
      </c>
      <c r="G168" s="276" t="s">
        <v>382</v>
      </c>
      <c r="H168" s="247">
        <v>0.48107</v>
      </c>
      <c r="I168" s="246">
        <v>30</v>
      </c>
      <c r="J168" s="245">
        <v>2023</v>
      </c>
      <c r="K168" s="247">
        <v>1.0438356164383562</v>
      </c>
      <c r="L168" s="248">
        <v>45373</v>
      </c>
      <c r="M168" s="248">
        <v>0</v>
      </c>
      <c r="N168" s="248">
        <v>45373</v>
      </c>
      <c r="O168" s="245" t="s">
        <v>252</v>
      </c>
      <c r="P168" s="248">
        <v>0</v>
      </c>
      <c r="Q168" s="245" t="s">
        <v>258</v>
      </c>
      <c r="R168" s="249">
        <v>45294</v>
      </c>
      <c r="S168" s="245" t="s">
        <v>188</v>
      </c>
      <c r="T168" s="245"/>
      <c r="U168" s="248"/>
      <c r="V168" s="248">
        <v>0</v>
      </c>
      <c r="W168" s="245" t="s">
        <v>210</v>
      </c>
      <c r="X168" s="248">
        <v>0</v>
      </c>
      <c r="Y168" s="245" t="s">
        <v>211</v>
      </c>
      <c r="Z168" s="245" t="s">
        <v>190</v>
      </c>
      <c r="AA168" s="248">
        <v>0</v>
      </c>
      <c r="AB168" s="248">
        <v>0</v>
      </c>
      <c r="AC168" s="248">
        <v>0</v>
      </c>
      <c r="AD168" s="245" t="s">
        <v>987</v>
      </c>
      <c r="AE168" s="245" t="s">
        <v>1871</v>
      </c>
      <c r="AF168" s="245" t="s">
        <v>235</v>
      </c>
      <c r="AG168" s="245" t="s">
        <v>955</v>
      </c>
      <c r="AH168" s="245" t="s">
        <v>297</v>
      </c>
      <c r="AI168" s="245" t="s">
        <v>297</v>
      </c>
      <c r="AJ168" s="245" t="s">
        <v>358</v>
      </c>
    </row>
    <row r="169" spans="1:36" ht="15.75" customHeight="1">
      <c r="A169" s="245">
        <v>0</v>
      </c>
      <c r="B169" s="245" t="s">
        <v>205</v>
      </c>
      <c r="C169" s="246" t="s">
        <v>140</v>
      </c>
      <c r="D169" s="246" t="s">
        <v>331</v>
      </c>
      <c r="E169" s="246" t="s">
        <v>332</v>
      </c>
      <c r="F169" s="246" t="s">
        <v>143</v>
      </c>
      <c r="G169" s="276" t="s">
        <v>378</v>
      </c>
      <c r="H169" s="247">
        <v>0.15778700000000001</v>
      </c>
      <c r="I169" s="246">
        <v>4</v>
      </c>
      <c r="J169" s="245">
        <v>2023</v>
      </c>
      <c r="K169" s="247">
        <v>1.0164383561643835</v>
      </c>
      <c r="L169" s="248">
        <v>45372</v>
      </c>
      <c r="M169" s="248">
        <v>0</v>
      </c>
      <c r="N169" s="248">
        <v>45372</v>
      </c>
      <c r="O169" s="245" t="s">
        <v>252</v>
      </c>
      <c r="P169" s="248">
        <v>0</v>
      </c>
      <c r="Q169" s="245" t="s">
        <v>258</v>
      </c>
      <c r="R169" s="249">
        <v>45275</v>
      </c>
      <c r="S169" s="245" t="s">
        <v>188</v>
      </c>
      <c r="T169" s="245"/>
      <c r="U169" s="248"/>
      <c r="V169" s="248">
        <v>0</v>
      </c>
      <c r="W169" s="245" t="s">
        <v>210</v>
      </c>
      <c r="X169" s="248">
        <v>0</v>
      </c>
      <c r="Y169" s="245" t="s">
        <v>211</v>
      </c>
      <c r="Z169" s="245" t="s">
        <v>190</v>
      </c>
      <c r="AA169" s="248">
        <v>0</v>
      </c>
      <c r="AB169" s="248">
        <v>0</v>
      </c>
      <c r="AC169" s="248">
        <v>0</v>
      </c>
      <c r="AD169" s="245">
        <v>0</v>
      </c>
      <c r="AE169" s="245" t="s">
        <v>1870</v>
      </c>
      <c r="AF169" s="245" t="s">
        <v>235</v>
      </c>
      <c r="AG169" s="245" t="s">
        <v>945</v>
      </c>
      <c r="AH169" s="245" t="s">
        <v>297</v>
      </c>
      <c r="AI169" s="245" t="s">
        <v>297</v>
      </c>
      <c r="AJ169" s="245" t="s">
        <v>358</v>
      </c>
    </row>
    <row r="170" spans="1:36" ht="15.75" customHeight="1">
      <c r="A170" s="245">
        <v>0</v>
      </c>
      <c r="B170" s="245" t="s">
        <v>205</v>
      </c>
      <c r="C170" s="246" t="s">
        <v>122</v>
      </c>
      <c r="D170" s="246" t="s">
        <v>159</v>
      </c>
      <c r="E170" s="246" t="s">
        <v>333</v>
      </c>
      <c r="F170" s="246" t="s">
        <v>163</v>
      </c>
      <c r="G170" s="246" t="s">
        <v>568</v>
      </c>
      <c r="H170" s="247">
        <v>0.06</v>
      </c>
      <c r="I170" s="246">
        <v>1</v>
      </c>
      <c r="J170" s="245">
        <v>2023</v>
      </c>
      <c r="K170" s="247">
        <v>0.86027397260273974</v>
      </c>
      <c r="L170" s="248">
        <v>44953</v>
      </c>
      <c r="M170" s="248">
        <v>44956</v>
      </c>
      <c r="N170" s="248">
        <v>0</v>
      </c>
      <c r="O170" s="245" t="s">
        <v>258</v>
      </c>
      <c r="P170" s="248">
        <v>0</v>
      </c>
      <c r="Q170" s="245" t="s">
        <v>258</v>
      </c>
      <c r="R170" s="249">
        <v>0</v>
      </c>
      <c r="S170" s="245" t="s">
        <v>210</v>
      </c>
      <c r="T170" s="245"/>
      <c r="U170" s="248"/>
      <c r="V170" s="248">
        <v>0</v>
      </c>
      <c r="W170" s="245" t="s">
        <v>210</v>
      </c>
      <c r="X170" s="248">
        <v>0</v>
      </c>
      <c r="Y170" s="245" t="s">
        <v>211</v>
      </c>
      <c r="Z170" s="245" t="s">
        <v>190</v>
      </c>
      <c r="AA170" s="248">
        <v>0</v>
      </c>
      <c r="AB170" s="248">
        <v>0</v>
      </c>
      <c r="AC170" s="248">
        <v>0</v>
      </c>
      <c r="AD170" s="245" t="s">
        <v>987</v>
      </c>
      <c r="AE170" s="245" t="s">
        <v>1858</v>
      </c>
      <c r="AF170" s="245" t="s">
        <v>134</v>
      </c>
      <c r="AG170" s="245">
        <v>0</v>
      </c>
      <c r="AH170" s="245" t="s">
        <v>278</v>
      </c>
      <c r="AI170" s="245" t="s">
        <v>278</v>
      </c>
      <c r="AJ170" s="245" t="s">
        <v>358</v>
      </c>
    </row>
    <row r="171" spans="1:36" ht="15.75" customHeight="1">
      <c r="A171" s="245">
        <v>0</v>
      </c>
      <c r="B171" s="245" t="s">
        <v>191</v>
      </c>
      <c r="C171" s="246" t="s">
        <v>122</v>
      </c>
      <c r="D171" s="246" t="s">
        <v>159</v>
      </c>
      <c r="E171" s="246" t="s">
        <v>333</v>
      </c>
      <c r="F171" s="246" t="s">
        <v>347</v>
      </c>
      <c r="G171" s="246" t="s">
        <v>571</v>
      </c>
      <c r="H171" s="247">
        <v>1.1399999999999999</v>
      </c>
      <c r="I171" s="246">
        <v>52</v>
      </c>
      <c r="J171" s="245">
        <v>2023</v>
      </c>
      <c r="K171" s="247">
        <v>0.86027397260273974</v>
      </c>
      <c r="L171" s="248">
        <v>44887</v>
      </c>
      <c r="M171" s="248">
        <v>44887</v>
      </c>
      <c r="N171" s="248">
        <v>0</v>
      </c>
      <c r="O171" s="245" t="s">
        <v>258</v>
      </c>
      <c r="P171" s="248">
        <v>0</v>
      </c>
      <c r="Q171" s="245" t="s">
        <v>258</v>
      </c>
      <c r="R171" s="249">
        <v>43920</v>
      </c>
      <c r="S171" s="245" t="s">
        <v>195</v>
      </c>
      <c r="T171" s="245"/>
      <c r="U171" s="248"/>
      <c r="V171" s="248">
        <v>43916</v>
      </c>
      <c r="W171" s="245" t="s">
        <v>222</v>
      </c>
      <c r="X171" s="248">
        <v>0</v>
      </c>
      <c r="Y171" s="245" t="s">
        <v>211</v>
      </c>
      <c r="Z171" s="245" t="s">
        <v>190</v>
      </c>
      <c r="AA171" s="248">
        <v>0</v>
      </c>
      <c r="AB171" s="248">
        <v>0</v>
      </c>
      <c r="AC171" s="248">
        <v>0</v>
      </c>
      <c r="AD171" s="245" t="s">
        <v>987</v>
      </c>
      <c r="AE171" s="245" t="s">
        <v>1871</v>
      </c>
      <c r="AF171" s="245" t="s">
        <v>134</v>
      </c>
      <c r="AG171" s="245">
        <v>0</v>
      </c>
      <c r="AH171" s="245" t="s">
        <v>278</v>
      </c>
      <c r="AI171" s="245" t="s">
        <v>278</v>
      </c>
      <c r="AJ171" s="245" t="s">
        <v>358</v>
      </c>
    </row>
    <row r="172" spans="1:36" ht="15.75" customHeight="1">
      <c r="A172" s="245">
        <v>0</v>
      </c>
      <c r="B172" s="245" t="s">
        <v>191</v>
      </c>
      <c r="C172" s="246" t="s">
        <v>122</v>
      </c>
      <c r="D172" s="246" t="s">
        <v>159</v>
      </c>
      <c r="E172" s="246" t="s">
        <v>333</v>
      </c>
      <c r="F172" s="246" t="s">
        <v>347</v>
      </c>
      <c r="G172" s="246" t="s">
        <v>574</v>
      </c>
      <c r="H172" s="247">
        <v>0.19</v>
      </c>
      <c r="I172" s="246">
        <v>15</v>
      </c>
      <c r="J172" s="245">
        <v>2023</v>
      </c>
      <c r="K172" s="247">
        <v>0.85804414003044893</v>
      </c>
      <c r="L172" s="248">
        <v>44729</v>
      </c>
      <c r="M172" s="248">
        <v>44729</v>
      </c>
      <c r="N172" s="248">
        <v>0</v>
      </c>
      <c r="O172" s="245" t="s">
        <v>252</v>
      </c>
      <c r="P172" s="248">
        <v>0</v>
      </c>
      <c r="Q172" s="245" t="s">
        <v>276</v>
      </c>
      <c r="R172" s="249">
        <v>0</v>
      </c>
      <c r="S172" s="245" t="s">
        <v>210</v>
      </c>
      <c r="T172" s="245"/>
      <c r="U172" s="248"/>
      <c r="V172" s="248">
        <v>44564</v>
      </c>
      <c r="W172" s="245" t="s">
        <v>222</v>
      </c>
      <c r="X172" s="248">
        <v>0</v>
      </c>
      <c r="Y172" s="245" t="s">
        <v>211</v>
      </c>
      <c r="Z172" s="245" t="s">
        <v>190</v>
      </c>
      <c r="AA172" s="248">
        <v>0</v>
      </c>
      <c r="AB172" s="248">
        <v>0</v>
      </c>
      <c r="AC172" s="248">
        <v>0</v>
      </c>
      <c r="AD172" s="245" t="s">
        <v>987</v>
      </c>
      <c r="AE172" s="245" t="s">
        <v>1873</v>
      </c>
      <c r="AF172" s="245" t="s">
        <v>134</v>
      </c>
      <c r="AG172" s="245">
        <v>0</v>
      </c>
      <c r="AH172" s="245" t="s">
        <v>278</v>
      </c>
      <c r="AI172" s="245" t="s">
        <v>278</v>
      </c>
      <c r="AJ172" s="245" t="s">
        <v>358</v>
      </c>
    </row>
    <row r="173" spans="1:36" ht="15.75" customHeight="1">
      <c r="A173" s="245">
        <v>0</v>
      </c>
      <c r="B173" s="245" t="s">
        <v>227</v>
      </c>
      <c r="C173" s="246" t="s">
        <v>140</v>
      </c>
      <c r="D173" s="246" t="s">
        <v>331</v>
      </c>
      <c r="E173" s="246" t="s">
        <v>332</v>
      </c>
      <c r="F173" s="246" t="s">
        <v>143</v>
      </c>
      <c r="G173" s="276" t="s">
        <v>411</v>
      </c>
      <c r="H173" s="247">
        <v>4.0095890000000001</v>
      </c>
      <c r="I173" s="246">
        <v>148</v>
      </c>
      <c r="J173" s="210">
        <v>45267</v>
      </c>
      <c r="K173" s="247">
        <v>0.83835616438356164</v>
      </c>
      <c r="L173" s="248">
        <v>45442</v>
      </c>
      <c r="M173" s="248">
        <v>45442</v>
      </c>
      <c r="N173" s="248">
        <v>0</v>
      </c>
      <c r="O173" s="248" t="s">
        <v>314</v>
      </c>
      <c r="P173" s="248" t="s">
        <v>314</v>
      </c>
      <c r="Q173" s="245"/>
      <c r="R173" s="249"/>
      <c r="S173" s="245"/>
      <c r="T173" s="245" t="s">
        <v>316</v>
      </c>
      <c r="U173" s="248">
        <v>0</v>
      </c>
      <c r="V173" s="248">
        <v>0</v>
      </c>
      <c r="W173" s="245" t="s">
        <v>315</v>
      </c>
      <c r="X173" s="248">
        <v>0</v>
      </c>
      <c r="Y173" s="245" t="s">
        <v>211</v>
      </c>
      <c r="Z173" s="245" t="s">
        <v>321</v>
      </c>
      <c r="AA173" s="248"/>
      <c r="AB173" s="248"/>
      <c r="AC173" s="248">
        <v>0</v>
      </c>
      <c r="AD173" s="245" t="s">
        <v>987</v>
      </c>
      <c r="AE173" s="245" t="s">
        <v>1871</v>
      </c>
      <c r="AF173" s="245" t="s">
        <v>235</v>
      </c>
      <c r="AG173" s="245" t="s">
        <v>945</v>
      </c>
      <c r="AH173" s="245" t="s">
        <v>297</v>
      </c>
      <c r="AI173" s="245" t="s">
        <v>297</v>
      </c>
      <c r="AJ173" s="245" t="s">
        <v>359</v>
      </c>
    </row>
    <row r="174" spans="1:36" ht="15.75" customHeight="1">
      <c r="A174" s="245">
        <v>0</v>
      </c>
      <c r="B174" s="245" t="s">
        <v>227</v>
      </c>
      <c r="C174" s="246" t="s">
        <v>140</v>
      </c>
      <c r="D174" s="246" t="s">
        <v>331</v>
      </c>
      <c r="E174" s="246" t="s">
        <v>332</v>
      </c>
      <c r="F174" s="246" t="s">
        <v>143</v>
      </c>
      <c r="G174" s="276" t="s">
        <v>413</v>
      </c>
      <c r="H174" s="247">
        <v>4.1424700000000003</v>
      </c>
      <c r="I174" s="246">
        <v>351</v>
      </c>
      <c r="J174" s="210">
        <v>45267</v>
      </c>
      <c r="K174" s="247">
        <v>0.83835616438356164</v>
      </c>
      <c r="L174" s="248">
        <v>45442</v>
      </c>
      <c r="M174" s="248">
        <v>45442</v>
      </c>
      <c r="N174" s="248">
        <v>0</v>
      </c>
      <c r="O174" s="248" t="s">
        <v>314</v>
      </c>
      <c r="P174" s="248" t="s">
        <v>314</v>
      </c>
      <c r="Q174" s="245"/>
      <c r="R174" s="249"/>
      <c r="S174" s="245"/>
      <c r="T174" s="245" t="s">
        <v>316</v>
      </c>
      <c r="U174" s="248">
        <v>0</v>
      </c>
      <c r="V174" s="248">
        <v>0</v>
      </c>
      <c r="W174" s="245" t="s">
        <v>315</v>
      </c>
      <c r="X174" s="248">
        <v>0</v>
      </c>
      <c r="Y174" s="245" t="s">
        <v>211</v>
      </c>
      <c r="Z174" s="245" t="s">
        <v>321</v>
      </c>
      <c r="AA174" s="248"/>
      <c r="AB174" s="248"/>
      <c r="AC174" s="248">
        <v>0</v>
      </c>
      <c r="AD174" s="245" t="s">
        <v>987</v>
      </c>
      <c r="AE174" s="245" t="s">
        <v>1870</v>
      </c>
      <c r="AF174" s="245" t="s">
        <v>235</v>
      </c>
      <c r="AG174" s="245" t="s">
        <v>945</v>
      </c>
      <c r="AH174" s="245" t="s">
        <v>297</v>
      </c>
      <c r="AI174" s="245" t="s">
        <v>297</v>
      </c>
      <c r="AJ174" s="245" t="s">
        <v>359</v>
      </c>
    </row>
    <row r="175" spans="1:36" ht="15.75" customHeight="1">
      <c r="A175" s="245">
        <v>0</v>
      </c>
      <c r="B175" s="245" t="s">
        <v>206</v>
      </c>
      <c r="C175" s="246" t="s">
        <v>140</v>
      </c>
      <c r="D175" s="246" t="s">
        <v>331</v>
      </c>
      <c r="E175" s="246" t="s">
        <v>332</v>
      </c>
      <c r="F175" s="246" t="s">
        <v>143</v>
      </c>
      <c r="G175" s="246" t="s">
        <v>403</v>
      </c>
      <c r="H175" s="247">
        <v>0.41</v>
      </c>
      <c r="I175" s="246">
        <v>29</v>
      </c>
      <c r="J175" s="245">
        <v>2023</v>
      </c>
      <c r="K175" s="247">
        <v>0.82739726027397265</v>
      </c>
      <c r="L175" s="248">
        <v>45373</v>
      </c>
      <c r="M175" s="248">
        <v>0</v>
      </c>
      <c r="N175" s="248">
        <v>45316</v>
      </c>
      <c r="O175" s="245" t="s">
        <v>252</v>
      </c>
      <c r="P175" s="248">
        <v>44701</v>
      </c>
      <c r="Q175" s="245" t="s">
        <v>272</v>
      </c>
      <c r="R175" s="249">
        <v>45329</v>
      </c>
      <c r="S175" s="245" t="s">
        <v>188</v>
      </c>
      <c r="T175" s="245"/>
      <c r="U175" s="248"/>
      <c r="V175" s="248">
        <v>0</v>
      </c>
      <c r="W175" s="245" t="s">
        <v>210</v>
      </c>
      <c r="X175" s="248">
        <v>0</v>
      </c>
      <c r="Y175" s="245" t="s">
        <v>211</v>
      </c>
      <c r="Z175" s="245" t="s">
        <v>190</v>
      </c>
      <c r="AA175" s="248">
        <v>0</v>
      </c>
      <c r="AB175" s="248">
        <v>0</v>
      </c>
      <c r="AC175" s="248">
        <v>0</v>
      </c>
      <c r="AD175" s="245" t="s">
        <v>987</v>
      </c>
      <c r="AE175" s="245" t="s">
        <v>1885</v>
      </c>
      <c r="AF175" s="245" t="s">
        <v>235</v>
      </c>
      <c r="AG175" s="245" t="s">
        <v>950</v>
      </c>
      <c r="AH175" s="245">
        <v>0</v>
      </c>
      <c r="AI175" s="245" t="s">
        <v>297</v>
      </c>
      <c r="AJ175" s="245" t="s">
        <v>358</v>
      </c>
    </row>
    <row r="176" spans="1:36" ht="15.75" customHeight="1">
      <c r="A176" s="245">
        <v>0</v>
      </c>
      <c r="B176" s="245" t="s">
        <v>219</v>
      </c>
      <c r="C176" s="246" t="s">
        <v>140</v>
      </c>
      <c r="D176" s="246" t="s">
        <v>331</v>
      </c>
      <c r="E176" s="246" t="s">
        <v>333</v>
      </c>
      <c r="F176" s="246" t="s">
        <v>143</v>
      </c>
      <c r="G176" s="276" t="s">
        <v>408</v>
      </c>
      <c r="H176" s="247">
        <v>0.59234799999999999</v>
      </c>
      <c r="I176" s="246">
        <v>25</v>
      </c>
      <c r="J176" s="245">
        <v>2023</v>
      </c>
      <c r="K176" s="247">
        <v>0.81917808219178079</v>
      </c>
      <c r="L176" s="248" t="s">
        <v>974</v>
      </c>
      <c r="M176" s="248">
        <v>0</v>
      </c>
      <c r="N176" s="248">
        <v>45464</v>
      </c>
      <c r="O176" s="245" t="s">
        <v>247</v>
      </c>
      <c r="P176" s="248" t="s">
        <v>973</v>
      </c>
      <c r="Q176" s="245" t="s">
        <v>272</v>
      </c>
      <c r="R176" s="249">
        <v>45329</v>
      </c>
      <c r="S176" s="245" t="s">
        <v>188</v>
      </c>
      <c r="T176" s="245"/>
      <c r="U176" s="248"/>
      <c r="V176" s="248">
        <v>0</v>
      </c>
      <c r="W176" s="245" t="s">
        <v>210</v>
      </c>
      <c r="X176" s="248">
        <v>0</v>
      </c>
      <c r="Y176" s="245" t="s">
        <v>211</v>
      </c>
      <c r="Z176" s="245" t="s">
        <v>190</v>
      </c>
      <c r="AA176" s="248">
        <v>0</v>
      </c>
      <c r="AB176" s="248">
        <v>0</v>
      </c>
      <c r="AC176" s="248">
        <v>0</v>
      </c>
      <c r="AD176" s="245" t="s">
        <v>987</v>
      </c>
      <c r="AE176" s="245" t="s">
        <v>1870</v>
      </c>
      <c r="AF176" s="245" t="s">
        <v>235</v>
      </c>
      <c r="AG176" s="245" t="s">
        <v>945</v>
      </c>
      <c r="AH176" s="245" t="s">
        <v>283</v>
      </c>
      <c r="AI176" s="245" t="s">
        <v>297</v>
      </c>
      <c r="AJ176" s="245" t="s">
        <v>358</v>
      </c>
    </row>
    <row r="177" spans="1:36" ht="15.75" customHeight="1">
      <c r="A177" s="245">
        <v>0</v>
      </c>
      <c r="B177" s="245" t="s">
        <v>212</v>
      </c>
      <c r="C177" s="246" t="s">
        <v>140</v>
      </c>
      <c r="D177" s="246" t="s">
        <v>331</v>
      </c>
      <c r="E177" s="246" t="s">
        <v>332</v>
      </c>
      <c r="F177" s="246" t="s">
        <v>143</v>
      </c>
      <c r="G177" s="246" t="s">
        <v>419</v>
      </c>
      <c r="H177" s="247">
        <v>12.723443</v>
      </c>
      <c r="I177" s="246">
        <v>296</v>
      </c>
      <c r="J177" s="210">
        <v>45293</v>
      </c>
      <c r="K177" s="247">
        <v>0.76712328767123283</v>
      </c>
      <c r="L177" s="248">
        <v>45335</v>
      </c>
      <c r="M177" s="248">
        <v>45335</v>
      </c>
      <c r="N177" s="248">
        <v>0</v>
      </c>
      <c r="O177" s="248" t="s">
        <v>314</v>
      </c>
      <c r="P177" s="248" t="s">
        <v>314</v>
      </c>
      <c r="Q177" s="245"/>
      <c r="R177" s="249"/>
      <c r="S177" s="245"/>
      <c r="T177" s="245" t="s">
        <v>316</v>
      </c>
      <c r="U177" s="248">
        <v>0</v>
      </c>
      <c r="V177" s="248">
        <v>0</v>
      </c>
      <c r="W177" s="245" t="s">
        <v>315</v>
      </c>
      <c r="X177" s="248">
        <v>0</v>
      </c>
      <c r="Y177" s="245" t="s">
        <v>211</v>
      </c>
      <c r="Z177" s="245" t="s">
        <v>321</v>
      </c>
      <c r="AA177" s="248"/>
      <c r="AB177" s="248"/>
      <c r="AC177" s="248">
        <v>0</v>
      </c>
      <c r="AD177" s="245" t="s">
        <v>987</v>
      </c>
      <c r="AE177" s="245">
        <v>0</v>
      </c>
      <c r="AF177" s="245" t="s">
        <v>235</v>
      </c>
      <c r="AG177" s="245">
        <v>0</v>
      </c>
      <c r="AH177" s="245">
        <v>0</v>
      </c>
      <c r="AI177" s="245" t="s">
        <v>297</v>
      </c>
      <c r="AJ177" s="245" t="s">
        <v>359</v>
      </c>
    </row>
    <row r="178" spans="1:36" ht="15.75" customHeight="1">
      <c r="A178" s="245">
        <v>0</v>
      </c>
      <c r="B178" s="245" t="s">
        <v>191</v>
      </c>
      <c r="C178" s="246" t="s">
        <v>122</v>
      </c>
      <c r="D178" s="246" t="s">
        <v>159</v>
      </c>
      <c r="E178" s="246" t="s">
        <v>333</v>
      </c>
      <c r="F178" s="246" t="s">
        <v>347</v>
      </c>
      <c r="G178" s="246" t="s">
        <v>523</v>
      </c>
      <c r="H178" s="247">
        <v>0.11</v>
      </c>
      <c r="I178" s="246">
        <v>12</v>
      </c>
      <c r="J178" s="245">
        <v>2024</v>
      </c>
      <c r="K178" s="247">
        <v>0.68767123287671228</v>
      </c>
      <c r="L178" s="248">
        <v>45170</v>
      </c>
      <c r="M178" s="248">
        <v>45173</v>
      </c>
      <c r="N178" s="248">
        <v>45100</v>
      </c>
      <c r="O178" s="245" t="s">
        <v>247</v>
      </c>
      <c r="P178" s="248">
        <v>45097</v>
      </c>
      <c r="Q178" s="245" t="s">
        <v>272</v>
      </c>
      <c r="R178" s="249">
        <v>45117</v>
      </c>
      <c r="S178" s="245" t="s">
        <v>188</v>
      </c>
      <c r="T178" s="245"/>
      <c r="U178" s="248"/>
      <c r="V178" s="248">
        <v>44524</v>
      </c>
      <c r="W178" s="245" t="s">
        <v>222</v>
      </c>
      <c r="X178" s="248">
        <v>44693</v>
      </c>
      <c r="Y178" s="245" t="s">
        <v>211</v>
      </c>
      <c r="Z178" s="245" t="s">
        <v>190</v>
      </c>
      <c r="AA178" s="248">
        <v>0</v>
      </c>
      <c r="AB178" s="248">
        <v>0</v>
      </c>
      <c r="AC178" s="248">
        <v>0</v>
      </c>
      <c r="AD178" s="245" t="s">
        <v>987</v>
      </c>
      <c r="AE178" s="245" t="s">
        <v>1870</v>
      </c>
      <c r="AF178" s="245" t="s">
        <v>235</v>
      </c>
      <c r="AG178" s="245">
        <v>0</v>
      </c>
      <c r="AH178" s="245" t="s">
        <v>277</v>
      </c>
      <c r="AI178" s="245" t="s">
        <v>277</v>
      </c>
      <c r="AJ178" s="245" t="s">
        <v>358</v>
      </c>
    </row>
    <row r="179" spans="1:36" ht="15.75" customHeight="1">
      <c r="A179" s="245">
        <v>0</v>
      </c>
      <c r="B179" s="245" t="s">
        <v>212</v>
      </c>
      <c r="C179" s="246" t="s">
        <v>122</v>
      </c>
      <c r="D179" s="246" t="s">
        <v>159</v>
      </c>
      <c r="E179" s="246" t="s">
        <v>333</v>
      </c>
      <c r="F179" s="246" t="s">
        <v>166</v>
      </c>
      <c r="G179" s="246" t="s">
        <v>798</v>
      </c>
      <c r="H179" s="247">
        <v>17.433287</v>
      </c>
      <c r="I179" s="246">
        <v>672</v>
      </c>
      <c r="J179" s="210">
        <v>45338</v>
      </c>
      <c r="K179" s="247">
        <v>0.64383561643835618</v>
      </c>
      <c r="L179" s="248">
        <v>0</v>
      </c>
      <c r="M179" s="248">
        <v>0</v>
      </c>
      <c r="N179" s="248">
        <v>0</v>
      </c>
      <c r="O179" s="248" t="s">
        <v>314</v>
      </c>
      <c r="P179" s="248" t="s">
        <v>314</v>
      </c>
      <c r="Q179" s="245"/>
      <c r="R179" s="249"/>
      <c r="S179" s="245"/>
      <c r="T179" s="245" t="s">
        <v>316</v>
      </c>
      <c r="U179" s="248">
        <v>0</v>
      </c>
      <c r="V179" s="248">
        <v>0</v>
      </c>
      <c r="W179" s="245" t="s">
        <v>315</v>
      </c>
      <c r="X179" s="248">
        <v>0</v>
      </c>
      <c r="Y179" s="245" t="s">
        <v>211</v>
      </c>
      <c r="Z179" s="245" t="s">
        <v>321</v>
      </c>
      <c r="AA179" s="248"/>
      <c r="AB179" s="248"/>
      <c r="AC179" s="248">
        <v>0</v>
      </c>
      <c r="AD179" s="245" t="s">
        <v>987</v>
      </c>
      <c r="AE179" s="245">
        <v>0</v>
      </c>
      <c r="AF179" s="245" t="s">
        <v>235</v>
      </c>
      <c r="AG179" s="245">
        <v>0</v>
      </c>
      <c r="AH179" s="245">
        <v>0</v>
      </c>
      <c r="AI179" s="245" t="s">
        <v>286</v>
      </c>
      <c r="AJ179" s="245" t="s">
        <v>359</v>
      </c>
    </row>
    <row r="180" spans="1:36" ht="15.75" customHeight="1">
      <c r="A180" s="245">
        <v>0</v>
      </c>
      <c r="B180" s="245" t="s">
        <v>206</v>
      </c>
      <c r="C180" s="246" t="s">
        <v>140</v>
      </c>
      <c r="D180" s="246" t="s">
        <v>331</v>
      </c>
      <c r="E180" s="246" t="s">
        <v>332</v>
      </c>
      <c r="F180" s="246" t="s">
        <v>147</v>
      </c>
      <c r="G180" s="246" t="s">
        <v>486</v>
      </c>
      <c r="H180" s="247">
        <v>0.39</v>
      </c>
      <c r="I180" s="246">
        <v>26</v>
      </c>
      <c r="J180" s="245">
        <v>2024</v>
      </c>
      <c r="K180" s="247">
        <v>9.5890410958904104E-2</v>
      </c>
      <c r="L180" s="248">
        <v>45133</v>
      </c>
      <c r="M180" s="248">
        <v>45136</v>
      </c>
      <c r="N180" s="248">
        <v>45069</v>
      </c>
      <c r="O180" s="245" t="s">
        <v>247</v>
      </c>
      <c r="P180" s="248">
        <v>45097</v>
      </c>
      <c r="Q180" s="245" t="s">
        <v>272</v>
      </c>
      <c r="R180" s="249">
        <v>45086</v>
      </c>
      <c r="S180" s="245" t="s">
        <v>195</v>
      </c>
      <c r="T180" s="245"/>
      <c r="U180" s="248"/>
      <c r="V180" s="248">
        <v>0</v>
      </c>
      <c r="W180" s="245" t="s">
        <v>210</v>
      </c>
      <c r="X180" s="248">
        <v>0</v>
      </c>
      <c r="Y180" s="245" t="s">
        <v>211</v>
      </c>
      <c r="Z180" s="245" t="s">
        <v>190</v>
      </c>
      <c r="AA180" s="248">
        <v>0</v>
      </c>
      <c r="AB180" s="248">
        <v>0</v>
      </c>
      <c r="AC180" s="248">
        <v>0</v>
      </c>
      <c r="AD180" s="245" t="s">
        <v>987</v>
      </c>
      <c r="AE180" s="245">
        <v>0</v>
      </c>
      <c r="AF180" s="245" t="s">
        <v>235</v>
      </c>
      <c r="AG180" s="245" t="s">
        <v>950</v>
      </c>
      <c r="AH180" s="245">
        <v>0</v>
      </c>
      <c r="AI180" s="245" t="s">
        <v>278</v>
      </c>
      <c r="AJ180" s="245" t="s">
        <v>358</v>
      </c>
    </row>
    <row r="181" spans="1:36" ht="15.75" customHeight="1">
      <c r="A181" s="245">
        <v>0</v>
      </c>
      <c r="B181" s="245" t="s">
        <v>205</v>
      </c>
      <c r="C181" s="246" t="s">
        <v>122</v>
      </c>
      <c r="D181" s="246" t="s">
        <v>159</v>
      </c>
      <c r="E181" s="246" t="s">
        <v>333</v>
      </c>
      <c r="F181" s="246" t="s">
        <v>347</v>
      </c>
      <c r="G181" s="246" t="s">
        <v>384</v>
      </c>
      <c r="H181" s="247">
        <v>0.53</v>
      </c>
      <c r="I181" s="246">
        <v>65</v>
      </c>
      <c r="J181" s="245">
        <v>2024</v>
      </c>
      <c r="K181" s="247">
        <v>2.1917808219178082E-2</v>
      </c>
      <c r="L181" s="248">
        <v>45456</v>
      </c>
      <c r="M181" s="248">
        <v>44882</v>
      </c>
      <c r="N181" s="248">
        <v>45456</v>
      </c>
      <c r="O181" s="245" t="s">
        <v>252</v>
      </c>
      <c r="P181" s="248">
        <v>0</v>
      </c>
      <c r="Q181" s="245" t="s">
        <v>276</v>
      </c>
      <c r="R181" s="249">
        <v>45337</v>
      </c>
      <c r="S181" s="245" t="s">
        <v>188</v>
      </c>
      <c r="T181" s="245"/>
      <c r="U181" s="248"/>
      <c r="V181" s="248">
        <v>0</v>
      </c>
      <c r="W181" s="245" t="s">
        <v>210</v>
      </c>
      <c r="X181" s="248">
        <v>0</v>
      </c>
      <c r="Y181" s="245" t="s">
        <v>211</v>
      </c>
      <c r="Z181" s="245" t="s">
        <v>190</v>
      </c>
      <c r="AA181" s="248">
        <v>0</v>
      </c>
      <c r="AB181" s="248">
        <v>0</v>
      </c>
      <c r="AC181" s="248">
        <v>0</v>
      </c>
      <c r="AD181" s="245" t="s">
        <v>987</v>
      </c>
      <c r="AE181" s="245" t="s">
        <v>1878</v>
      </c>
      <c r="AF181" s="245" t="s">
        <v>134</v>
      </c>
      <c r="AG181" s="245" t="s">
        <v>950</v>
      </c>
      <c r="AH181" s="245" t="s">
        <v>297</v>
      </c>
      <c r="AI181" s="245" t="s">
        <v>297</v>
      </c>
      <c r="AJ181" s="245" t="s">
        <v>358</v>
      </c>
    </row>
    <row r="182" spans="1:36" ht="15.75" customHeight="1">
      <c r="A182" s="245">
        <v>0</v>
      </c>
      <c r="B182" s="245" t="s">
        <v>206</v>
      </c>
      <c r="C182" s="246" t="s">
        <v>140</v>
      </c>
      <c r="D182" s="246" t="s">
        <v>331</v>
      </c>
      <c r="E182" s="246" t="s">
        <v>332</v>
      </c>
      <c r="F182" s="246" t="s">
        <v>151</v>
      </c>
      <c r="G182" s="276" t="s">
        <v>461</v>
      </c>
      <c r="H182" s="247">
        <v>0.16</v>
      </c>
      <c r="I182" s="246">
        <v>20</v>
      </c>
      <c r="J182" s="245">
        <v>2019</v>
      </c>
      <c r="K182" s="247">
        <v>0</v>
      </c>
      <c r="L182" s="248">
        <v>44315</v>
      </c>
      <c r="M182" s="248">
        <v>44315</v>
      </c>
      <c r="N182" s="248">
        <v>0</v>
      </c>
      <c r="O182" s="245">
        <v>0</v>
      </c>
      <c r="P182" s="248">
        <v>0</v>
      </c>
      <c r="Q182" s="245">
        <v>0</v>
      </c>
      <c r="R182" s="249">
        <v>0</v>
      </c>
      <c r="S182" s="245" t="s">
        <v>210</v>
      </c>
      <c r="T182" s="245"/>
      <c r="U182" s="248"/>
      <c r="V182" s="248">
        <v>0</v>
      </c>
      <c r="W182" s="245" t="s">
        <v>210</v>
      </c>
      <c r="X182" s="248">
        <v>0</v>
      </c>
      <c r="Y182" s="245" t="s">
        <v>211</v>
      </c>
      <c r="Z182" s="245" t="s">
        <v>190</v>
      </c>
      <c r="AA182" s="248">
        <v>0</v>
      </c>
      <c r="AB182" s="248">
        <v>0</v>
      </c>
      <c r="AC182" s="248">
        <v>0</v>
      </c>
      <c r="AD182" s="245">
        <v>0</v>
      </c>
      <c r="AE182" s="245">
        <v>0</v>
      </c>
      <c r="AF182" s="245">
        <v>0</v>
      </c>
      <c r="AG182" s="245" t="s">
        <v>945</v>
      </c>
      <c r="AH182" s="245">
        <v>0</v>
      </c>
      <c r="AI182" s="245" t="s">
        <v>301</v>
      </c>
      <c r="AJ182" s="245" t="s">
        <v>358</v>
      </c>
    </row>
    <row r="183" spans="1:36" ht="15.75" customHeight="1">
      <c r="A183" s="245">
        <v>0</v>
      </c>
      <c r="B183" s="245" t="s">
        <v>206</v>
      </c>
      <c r="C183" s="246" t="s">
        <v>140</v>
      </c>
      <c r="D183" s="246" t="s">
        <v>331</v>
      </c>
      <c r="E183" s="246" t="s">
        <v>332</v>
      </c>
      <c r="F183" s="246" t="s">
        <v>152</v>
      </c>
      <c r="G183" s="276" t="s">
        <v>442</v>
      </c>
      <c r="H183" s="247">
        <v>10.57</v>
      </c>
      <c r="I183" s="246">
        <v>133</v>
      </c>
      <c r="J183" s="245">
        <v>2017</v>
      </c>
      <c r="K183" s="247">
        <v>0</v>
      </c>
      <c r="L183" s="248">
        <v>43728</v>
      </c>
      <c r="M183" s="248">
        <v>43728</v>
      </c>
      <c r="N183" s="248">
        <v>0</v>
      </c>
      <c r="O183" s="245">
        <v>0</v>
      </c>
      <c r="P183" s="248">
        <v>0</v>
      </c>
      <c r="Q183" s="245">
        <v>0</v>
      </c>
      <c r="R183" s="249">
        <v>0</v>
      </c>
      <c r="S183" s="245" t="s">
        <v>210</v>
      </c>
      <c r="T183" s="245"/>
      <c r="U183" s="248"/>
      <c r="V183" s="248">
        <v>0</v>
      </c>
      <c r="W183" s="245" t="s">
        <v>210</v>
      </c>
      <c r="X183" s="248">
        <v>0</v>
      </c>
      <c r="Y183" s="245" t="s">
        <v>211</v>
      </c>
      <c r="Z183" s="245" t="s">
        <v>190</v>
      </c>
      <c r="AA183" s="248">
        <v>0</v>
      </c>
      <c r="AB183" s="248">
        <v>0</v>
      </c>
      <c r="AC183" s="248">
        <v>0</v>
      </c>
      <c r="AD183" s="245">
        <v>0</v>
      </c>
      <c r="AE183" s="245">
        <v>0</v>
      </c>
      <c r="AF183" s="245">
        <v>0</v>
      </c>
      <c r="AG183" s="245" t="s">
        <v>945</v>
      </c>
      <c r="AH183" s="245">
        <v>0</v>
      </c>
      <c r="AI183" s="245" t="s">
        <v>301</v>
      </c>
      <c r="AJ183" s="245" t="s">
        <v>358</v>
      </c>
    </row>
    <row r="184" spans="1:36" ht="15.75" customHeight="1">
      <c r="A184" s="245">
        <v>0</v>
      </c>
      <c r="B184" s="245" t="s">
        <v>206</v>
      </c>
      <c r="C184" s="246" t="s">
        <v>140</v>
      </c>
      <c r="D184" s="246" t="s">
        <v>331</v>
      </c>
      <c r="E184" s="246" t="s">
        <v>332</v>
      </c>
      <c r="F184" s="246" t="s">
        <v>152</v>
      </c>
      <c r="G184" s="246" t="s">
        <v>446</v>
      </c>
      <c r="H184" s="247">
        <v>3.67</v>
      </c>
      <c r="I184" s="246">
        <v>48</v>
      </c>
      <c r="J184" s="245">
        <v>2017</v>
      </c>
      <c r="K184" s="247">
        <v>0</v>
      </c>
      <c r="L184" s="248">
        <v>43034</v>
      </c>
      <c r="M184" s="248">
        <v>43034</v>
      </c>
      <c r="N184" s="248">
        <v>0</v>
      </c>
      <c r="O184" s="245">
        <v>0</v>
      </c>
      <c r="P184" s="248">
        <v>0</v>
      </c>
      <c r="Q184" s="245">
        <v>0</v>
      </c>
      <c r="R184" s="249">
        <v>0</v>
      </c>
      <c r="S184" s="245" t="s">
        <v>210</v>
      </c>
      <c r="T184" s="245"/>
      <c r="U184" s="248"/>
      <c r="V184" s="248">
        <v>0</v>
      </c>
      <c r="W184" s="245" t="s">
        <v>210</v>
      </c>
      <c r="X184" s="248">
        <v>0</v>
      </c>
      <c r="Y184" s="245" t="s">
        <v>211</v>
      </c>
      <c r="Z184" s="245" t="s">
        <v>190</v>
      </c>
      <c r="AA184" s="248">
        <v>0</v>
      </c>
      <c r="AB184" s="248">
        <v>0</v>
      </c>
      <c r="AC184" s="248">
        <v>0</v>
      </c>
      <c r="AD184" s="245">
        <v>0</v>
      </c>
      <c r="AE184" s="245">
        <v>0</v>
      </c>
      <c r="AF184" s="245">
        <v>0</v>
      </c>
      <c r="AG184" s="245" t="s">
        <v>950</v>
      </c>
      <c r="AH184" s="245">
        <v>0</v>
      </c>
      <c r="AI184" s="245" t="s">
        <v>301</v>
      </c>
      <c r="AJ184" s="245" t="s">
        <v>358</v>
      </c>
    </row>
    <row r="185" spans="1:36" ht="15.75" customHeight="1">
      <c r="A185" s="245">
        <v>0</v>
      </c>
      <c r="B185" s="245" t="s">
        <v>206</v>
      </c>
      <c r="C185" s="246" t="s">
        <v>140</v>
      </c>
      <c r="D185" s="246" t="s">
        <v>331</v>
      </c>
      <c r="E185" s="246" t="s">
        <v>332</v>
      </c>
      <c r="F185" s="246" t="s">
        <v>152</v>
      </c>
      <c r="G185" s="276" t="s">
        <v>459</v>
      </c>
      <c r="H185" s="247">
        <v>0.85</v>
      </c>
      <c r="I185" s="246">
        <v>6</v>
      </c>
      <c r="J185" s="245">
        <v>2019</v>
      </c>
      <c r="K185" s="247">
        <v>0</v>
      </c>
      <c r="L185" s="248">
        <v>43710</v>
      </c>
      <c r="M185" s="248">
        <v>43710</v>
      </c>
      <c r="N185" s="248">
        <v>0</v>
      </c>
      <c r="O185" s="245">
        <v>0</v>
      </c>
      <c r="P185" s="248">
        <v>0</v>
      </c>
      <c r="Q185" s="245">
        <v>0</v>
      </c>
      <c r="R185" s="249">
        <v>0</v>
      </c>
      <c r="S185" s="245" t="s">
        <v>210</v>
      </c>
      <c r="T185" s="245"/>
      <c r="U185" s="248"/>
      <c r="V185" s="248">
        <v>0</v>
      </c>
      <c r="W185" s="245" t="s">
        <v>210</v>
      </c>
      <c r="X185" s="248">
        <v>0</v>
      </c>
      <c r="Y185" s="245" t="s">
        <v>211</v>
      </c>
      <c r="Z185" s="245" t="s">
        <v>190</v>
      </c>
      <c r="AA185" s="248">
        <v>0</v>
      </c>
      <c r="AB185" s="248">
        <v>0</v>
      </c>
      <c r="AC185" s="248">
        <v>0</v>
      </c>
      <c r="AD185" s="245">
        <v>0</v>
      </c>
      <c r="AE185" s="245">
        <v>0</v>
      </c>
      <c r="AF185" s="245">
        <v>0</v>
      </c>
      <c r="AG185" s="245" t="s">
        <v>945</v>
      </c>
      <c r="AH185" s="245">
        <v>0</v>
      </c>
      <c r="AI185" s="245" t="s">
        <v>301</v>
      </c>
      <c r="AJ185" s="245" t="s">
        <v>358</v>
      </c>
    </row>
    <row r="186" spans="1:36" ht="15.75" customHeight="1">
      <c r="A186" s="245">
        <v>0</v>
      </c>
      <c r="B186" s="245" t="s">
        <v>206</v>
      </c>
      <c r="C186" s="246" t="s">
        <v>140</v>
      </c>
      <c r="D186" s="246" t="s">
        <v>331</v>
      </c>
      <c r="E186" s="246" t="s">
        <v>332</v>
      </c>
      <c r="F186" s="246" t="s">
        <v>147</v>
      </c>
      <c r="G186" s="276" t="s">
        <v>485</v>
      </c>
      <c r="H186" s="247">
        <v>8</v>
      </c>
      <c r="I186" s="246">
        <v>96</v>
      </c>
      <c r="J186" s="245">
        <v>2023</v>
      </c>
      <c r="K186" s="247">
        <v>0</v>
      </c>
      <c r="L186" s="248">
        <v>45219</v>
      </c>
      <c r="M186" s="248">
        <v>45222</v>
      </c>
      <c r="N186" s="248">
        <v>0</v>
      </c>
      <c r="O186" s="245">
        <v>0</v>
      </c>
      <c r="P186" s="248">
        <v>0</v>
      </c>
      <c r="Q186" s="245" t="s">
        <v>258</v>
      </c>
      <c r="R186" s="249">
        <v>0</v>
      </c>
      <c r="S186" s="245" t="s">
        <v>210</v>
      </c>
      <c r="T186" s="245"/>
      <c r="U186" s="248"/>
      <c r="V186" s="248">
        <v>0</v>
      </c>
      <c r="W186" s="245" t="s">
        <v>210</v>
      </c>
      <c r="X186" s="248">
        <v>0</v>
      </c>
      <c r="Y186" s="245" t="s">
        <v>211</v>
      </c>
      <c r="Z186" s="245" t="s">
        <v>190</v>
      </c>
      <c r="AA186" s="248">
        <v>0</v>
      </c>
      <c r="AB186" s="248">
        <v>0</v>
      </c>
      <c r="AC186" s="248">
        <v>0</v>
      </c>
      <c r="AD186" s="245">
        <v>0</v>
      </c>
      <c r="AE186" s="245">
        <v>0</v>
      </c>
      <c r="AF186" s="245">
        <v>0</v>
      </c>
      <c r="AG186" s="245" t="s">
        <v>945</v>
      </c>
      <c r="AH186" s="245">
        <v>0</v>
      </c>
      <c r="AI186" s="245" t="s">
        <v>297</v>
      </c>
      <c r="AJ186" s="245" t="s">
        <v>358</v>
      </c>
    </row>
    <row r="187" spans="1:36" ht="15.75" customHeight="1">
      <c r="A187" s="245">
        <v>0</v>
      </c>
      <c r="B187" s="245" t="s">
        <v>206</v>
      </c>
      <c r="C187" s="246" t="s">
        <v>140</v>
      </c>
      <c r="D187" s="246" t="s">
        <v>331</v>
      </c>
      <c r="E187" s="246" t="s">
        <v>332</v>
      </c>
      <c r="F187" s="246" t="s">
        <v>147</v>
      </c>
      <c r="G187" s="276" t="s">
        <v>478</v>
      </c>
      <c r="H187" s="247">
        <v>10.050000000000001</v>
      </c>
      <c r="I187" s="246">
        <v>581</v>
      </c>
      <c r="J187" s="245">
        <v>2023</v>
      </c>
      <c r="K187" s="247">
        <v>0</v>
      </c>
      <c r="L187" s="248">
        <v>45219</v>
      </c>
      <c r="M187" s="248">
        <v>45222</v>
      </c>
      <c r="N187" s="248">
        <v>0</v>
      </c>
      <c r="O187" s="245">
        <v>0</v>
      </c>
      <c r="P187" s="248">
        <v>0</v>
      </c>
      <c r="Q187" s="245" t="s">
        <v>258</v>
      </c>
      <c r="R187" s="249">
        <v>0</v>
      </c>
      <c r="S187" s="245" t="s">
        <v>210</v>
      </c>
      <c r="T187" s="245"/>
      <c r="U187" s="248"/>
      <c r="V187" s="248">
        <v>0</v>
      </c>
      <c r="W187" s="245" t="s">
        <v>210</v>
      </c>
      <c r="X187" s="248">
        <v>0</v>
      </c>
      <c r="Y187" s="245" t="s">
        <v>211</v>
      </c>
      <c r="Z187" s="245" t="s">
        <v>190</v>
      </c>
      <c r="AA187" s="248">
        <v>0</v>
      </c>
      <c r="AB187" s="248">
        <v>0</v>
      </c>
      <c r="AC187" s="248">
        <v>0</v>
      </c>
      <c r="AD187" s="245">
        <v>0</v>
      </c>
      <c r="AE187" s="245">
        <v>0</v>
      </c>
      <c r="AF187" s="245">
        <v>0</v>
      </c>
      <c r="AG187" s="245" t="s">
        <v>955</v>
      </c>
      <c r="AH187" s="245">
        <v>0</v>
      </c>
      <c r="AI187" s="245" t="s">
        <v>301</v>
      </c>
      <c r="AJ187" s="245" t="s">
        <v>358</v>
      </c>
    </row>
    <row r="188" spans="1:36" ht="15.75" customHeight="1">
      <c r="A188" s="245">
        <v>0</v>
      </c>
      <c r="B188" s="245" t="s">
        <v>206</v>
      </c>
      <c r="C188" s="246" t="s">
        <v>140</v>
      </c>
      <c r="D188" s="246" t="s">
        <v>331</v>
      </c>
      <c r="E188" s="246" t="s">
        <v>332</v>
      </c>
      <c r="F188" s="246" t="s">
        <v>151</v>
      </c>
      <c r="G188" s="276" t="s">
        <v>463</v>
      </c>
      <c r="H188" s="247">
        <v>0.56999999999999995</v>
      </c>
      <c r="I188" s="246">
        <v>1</v>
      </c>
      <c r="J188" s="245">
        <v>2019</v>
      </c>
      <c r="K188" s="247">
        <v>0</v>
      </c>
      <c r="L188" s="248">
        <v>44315</v>
      </c>
      <c r="M188" s="248">
        <v>44315</v>
      </c>
      <c r="N188" s="248">
        <v>0</v>
      </c>
      <c r="O188" s="245">
        <v>0</v>
      </c>
      <c r="P188" s="248">
        <v>0</v>
      </c>
      <c r="Q188" s="245">
        <v>0</v>
      </c>
      <c r="R188" s="249">
        <v>0</v>
      </c>
      <c r="S188" s="245" t="s">
        <v>210</v>
      </c>
      <c r="T188" s="245"/>
      <c r="U188" s="248"/>
      <c r="V188" s="248">
        <v>0</v>
      </c>
      <c r="W188" s="245" t="s">
        <v>210</v>
      </c>
      <c r="X188" s="248">
        <v>0</v>
      </c>
      <c r="Y188" s="245" t="s">
        <v>211</v>
      </c>
      <c r="Z188" s="245" t="s">
        <v>190</v>
      </c>
      <c r="AA188" s="248">
        <v>0</v>
      </c>
      <c r="AB188" s="248">
        <v>0</v>
      </c>
      <c r="AC188" s="248">
        <v>0</v>
      </c>
      <c r="AD188" s="245">
        <v>0</v>
      </c>
      <c r="AE188" s="245">
        <v>0</v>
      </c>
      <c r="AF188" s="245">
        <v>0</v>
      </c>
      <c r="AG188" s="245" t="s">
        <v>945</v>
      </c>
      <c r="AH188" s="245">
        <v>0</v>
      </c>
      <c r="AI188" s="245" t="s">
        <v>301</v>
      </c>
      <c r="AJ188" s="245" t="s">
        <v>358</v>
      </c>
    </row>
    <row r="189" spans="1:36" ht="15.75" customHeight="1">
      <c r="A189" s="245">
        <v>0</v>
      </c>
      <c r="B189" s="245" t="s">
        <v>206</v>
      </c>
      <c r="C189" s="246" t="s">
        <v>140</v>
      </c>
      <c r="D189" s="246" t="s">
        <v>331</v>
      </c>
      <c r="E189" s="246" t="s">
        <v>332</v>
      </c>
      <c r="F189" s="246" t="s">
        <v>152</v>
      </c>
      <c r="G189" s="276" t="s">
        <v>448</v>
      </c>
      <c r="H189" s="247">
        <v>1.51</v>
      </c>
      <c r="I189" s="246">
        <v>71</v>
      </c>
      <c r="J189" s="245">
        <v>2015</v>
      </c>
      <c r="K189" s="247">
        <v>0</v>
      </c>
      <c r="L189" s="248">
        <v>43032</v>
      </c>
      <c r="M189" s="248">
        <v>43032</v>
      </c>
      <c r="N189" s="248">
        <v>0</v>
      </c>
      <c r="O189" s="245">
        <v>0</v>
      </c>
      <c r="P189" s="248">
        <v>0</v>
      </c>
      <c r="Q189" s="245">
        <v>0</v>
      </c>
      <c r="R189" s="249">
        <v>0</v>
      </c>
      <c r="S189" s="245" t="s">
        <v>210</v>
      </c>
      <c r="T189" s="245"/>
      <c r="U189" s="248"/>
      <c r="V189" s="248">
        <v>0</v>
      </c>
      <c r="W189" s="245" t="s">
        <v>210</v>
      </c>
      <c r="X189" s="248">
        <v>0</v>
      </c>
      <c r="Y189" s="245" t="s">
        <v>211</v>
      </c>
      <c r="Z189" s="245" t="s">
        <v>190</v>
      </c>
      <c r="AA189" s="248">
        <v>0</v>
      </c>
      <c r="AB189" s="248">
        <v>0</v>
      </c>
      <c r="AC189" s="248">
        <v>0</v>
      </c>
      <c r="AD189" s="245">
        <v>0</v>
      </c>
      <c r="AE189" s="245">
        <v>0</v>
      </c>
      <c r="AF189" s="245">
        <v>0</v>
      </c>
      <c r="AG189" s="245" t="s">
        <v>945</v>
      </c>
      <c r="AH189" s="245">
        <v>0</v>
      </c>
      <c r="AI189" s="245" t="s">
        <v>301</v>
      </c>
      <c r="AJ189" s="245" t="s">
        <v>358</v>
      </c>
    </row>
    <row r="190" spans="1:36" ht="15.75" customHeight="1">
      <c r="A190" s="245">
        <v>0</v>
      </c>
      <c r="B190" s="245" t="s">
        <v>206</v>
      </c>
      <c r="C190" s="246" t="s">
        <v>140</v>
      </c>
      <c r="D190" s="246" t="s">
        <v>331</v>
      </c>
      <c r="E190" s="246" t="s">
        <v>332</v>
      </c>
      <c r="F190" s="246" t="s">
        <v>151</v>
      </c>
      <c r="G190" s="276" t="s">
        <v>465</v>
      </c>
      <c r="H190" s="247">
        <v>0.46</v>
      </c>
      <c r="I190" s="246">
        <v>22</v>
      </c>
      <c r="J190" s="245">
        <v>2019</v>
      </c>
      <c r="K190" s="247">
        <v>0</v>
      </c>
      <c r="L190" s="248">
        <v>44315</v>
      </c>
      <c r="M190" s="248">
        <v>44315</v>
      </c>
      <c r="N190" s="248">
        <v>0</v>
      </c>
      <c r="O190" s="245">
        <v>0</v>
      </c>
      <c r="P190" s="248">
        <v>0</v>
      </c>
      <c r="Q190" s="245">
        <v>0</v>
      </c>
      <c r="R190" s="249">
        <v>0</v>
      </c>
      <c r="S190" s="245" t="s">
        <v>210</v>
      </c>
      <c r="T190" s="245"/>
      <c r="U190" s="248"/>
      <c r="V190" s="248">
        <v>0</v>
      </c>
      <c r="W190" s="245" t="s">
        <v>210</v>
      </c>
      <c r="X190" s="248">
        <v>0</v>
      </c>
      <c r="Y190" s="245" t="s">
        <v>211</v>
      </c>
      <c r="Z190" s="245" t="s">
        <v>190</v>
      </c>
      <c r="AA190" s="248">
        <v>0</v>
      </c>
      <c r="AB190" s="248">
        <v>0</v>
      </c>
      <c r="AC190" s="248">
        <v>0</v>
      </c>
      <c r="AD190" s="245">
        <v>0</v>
      </c>
      <c r="AE190" s="245">
        <v>0</v>
      </c>
      <c r="AF190" s="245">
        <v>0</v>
      </c>
      <c r="AG190" s="245" t="s">
        <v>945</v>
      </c>
      <c r="AH190" s="245">
        <v>0</v>
      </c>
      <c r="AI190" s="245" t="s">
        <v>301</v>
      </c>
      <c r="AJ190" s="245" t="s">
        <v>358</v>
      </c>
    </row>
    <row r="191" spans="1:36" ht="15.75" customHeight="1">
      <c r="A191" s="245">
        <v>0</v>
      </c>
      <c r="B191" s="245" t="s">
        <v>206</v>
      </c>
      <c r="C191" s="246" t="s">
        <v>140</v>
      </c>
      <c r="D191" s="246" t="s">
        <v>331</v>
      </c>
      <c r="E191" s="246" t="s">
        <v>332</v>
      </c>
      <c r="F191" s="246" t="s">
        <v>147</v>
      </c>
      <c r="G191" s="276" t="s">
        <v>479</v>
      </c>
      <c r="H191" s="247">
        <v>37.17</v>
      </c>
      <c r="I191" s="246">
        <v>657</v>
      </c>
      <c r="J191" s="245">
        <v>2023</v>
      </c>
      <c r="K191" s="247">
        <v>0</v>
      </c>
      <c r="L191" s="248">
        <v>45219</v>
      </c>
      <c r="M191" s="248">
        <v>45222</v>
      </c>
      <c r="N191" s="248">
        <v>0</v>
      </c>
      <c r="O191" s="245">
        <v>0</v>
      </c>
      <c r="P191" s="248">
        <v>0</v>
      </c>
      <c r="Q191" s="245" t="s">
        <v>258</v>
      </c>
      <c r="R191" s="249">
        <v>0</v>
      </c>
      <c r="S191" s="245" t="s">
        <v>210</v>
      </c>
      <c r="T191" s="245"/>
      <c r="U191" s="248"/>
      <c r="V191" s="248">
        <v>0</v>
      </c>
      <c r="W191" s="245" t="s">
        <v>210</v>
      </c>
      <c r="X191" s="248">
        <v>0</v>
      </c>
      <c r="Y191" s="245" t="s">
        <v>211</v>
      </c>
      <c r="Z191" s="245" t="s">
        <v>190</v>
      </c>
      <c r="AA191" s="248">
        <v>0</v>
      </c>
      <c r="AB191" s="248">
        <v>0</v>
      </c>
      <c r="AC191" s="248">
        <v>0</v>
      </c>
      <c r="AD191" s="245">
        <v>0</v>
      </c>
      <c r="AE191" s="245">
        <v>0</v>
      </c>
      <c r="AF191" s="245">
        <v>0</v>
      </c>
      <c r="AG191" s="245" t="s">
        <v>945</v>
      </c>
      <c r="AH191" s="245">
        <v>0</v>
      </c>
      <c r="AI191" s="245" t="s">
        <v>301</v>
      </c>
      <c r="AJ191" s="245" t="s">
        <v>358</v>
      </c>
    </row>
    <row r="192" spans="1:36" ht="15.75" customHeight="1">
      <c r="A192" s="245">
        <v>0</v>
      </c>
      <c r="B192" s="245" t="s">
        <v>206</v>
      </c>
      <c r="C192" s="246" t="s">
        <v>140</v>
      </c>
      <c r="D192" s="246" t="s">
        <v>331</v>
      </c>
      <c r="E192" s="246" t="s">
        <v>332</v>
      </c>
      <c r="F192" s="246" t="s">
        <v>152</v>
      </c>
      <c r="G192" s="276" t="s">
        <v>452</v>
      </c>
      <c r="H192" s="247">
        <v>0.56000000000000005</v>
      </c>
      <c r="I192" s="246">
        <v>3</v>
      </c>
      <c r="J192" s="245">
        <v>2020</v>
      </c>
      <c r="K192" s="247">
        <v>0</v>
      </c>
      <c r="L192" s="248">
        <v>44183</v>
      </c>
      <c r="M192" s="248">
        <v>44183</v>
      </c>
      <c r="N192" s="248">
        <v>0</v>
      </c>
      <c r="O192" s="245">
        <v>0</v>
      </c>
      <c r="P192" s="248">
        <v>0</v>
      </c>
      <c r="Q192" s="245">
        <v>0</v>
      </c>
      <c r="R192" s="249">
        <v>43775</v>
      </c>
      <c r="S192" s="245" t="s">
        <v>195</v>
      </c>
      <c r="T192" s="245"/>
      <c r="U192" s="248"/>
      <c r="V192" s="248">
        <v>43945</v>
      </c>
      <c r="W192" s="245" t="s">
        <v>222</v>
      </c>
      <c r="X192" s="248">
        <v>43801</v>
      </c>
      <c r="Y192" s="245" t="s">
        <v>189</v>
      </c>
      <c r="Z192" s="245" t="s">
        <v>190</v>
      </c>
      <c r="AA192" s="248">
        <v>0</v>
      </c>
      <c r="AB192" s="248">
        <v>0</v>
      </c>
      <c r="AC192" s="248">
        <v>0</v>
      </c>
      <c r="AD192" s="245">
        <v>0</v>
      </c>
      <c r="AE192" s="245">
        <v>0</v>
      </c>
      <c r="AF192" s="245">
        <v>0</v>
      </c>
      <c r="AG192" s="245" t="s">
        <v>945</v>
      </c>
      <c r="AH192" s="245">
        <v>0</v>
      </c>
      <c r="AI192" s="245" t="s">
        <v>301</v>
      </c>
      <c r="AJ192" s="245" t="s">
        <v>358</v>
      </c>
    </row>
    <row r="193" spans="1:36" ht="15.75" customHeight="1">
      <c r="A193" s="245">
        <v>0</v>
      </c>
      <c r="B193" s="245" t="s">
        <v>206</v>
      </c>
      <c r="C193" s="246" t="s">
        <v>140</v>
      </c>
      <c r="D193" s="246" t="s">
        <v>331</v>
      </c>
      <c r="E193" s="246" t="s">
        <v>332</v>
      </c>
      <c r="F193" s="246" t="s">
        <v>147</v>
      </c>
      <c r="G193" s="276" t="s">
        <v>480</v>
      </c>
      <c r="H193" s="247">
        <v>46</v>
      </c>
      <c r="I193" s="246">
        <v>1131</v>
      </c>
      <c r="J193" s="245">
        <v>2023</v>
      </c>
      <c r="K193" s="247">
        <v>0</v>
      </c>
      <c r="L193" s="248">
        <v>45219</v>
      </c>
      <c r="M193" s="248">
        <v>45222</v>
      </c>
      <c r="N193" s="248">
        <v>0</v>
      </c>
      <c r="O193" s="245">
        <v>0</v>
      </c>
      <c r="P193" s="248">
        <v>0</v>
      </c>
      <c r="Q193" s="245" t="s">
        <v>258</v>
      </c>
      <c r="R193" s="249">
        <v>0</v>
      </c>
      <c r="S193" s="245" t="s">
        <v>210</v>
      </c>
      <c r="T193" s="245"/>
      <c r="U193" s="248"/>
      <c r="V193" s="248">
        <v>0</v>
      </c>
      <c r="W193" s="245" t="s">
        <v>210</v>
      </c>
      <c r="X193" s="248">
        <v>0</v>
      </c>
      <c r="Y193" s="245" t="s">
        <v>211</v>
      </c>
      <c r="Z193" s="245" t="s">
        <v>190</v>
      </c>
      <c r="AA193" s="248">
        <v>0</v>
      </c>
      <c r="AB193" s="248">
        <v>0</v>
      </c>
      <c r="AC193" s="248">
        <v>0</v>
      </c>
      <c r="AD193" s="245">
        <v>0</v>
      </c>
      <c r="AE193" s="245">
        <v>0</v>
      </c>
      <c r="AF193" s="245">
        <v>0</v>
      </c>
      <c r="AG193" s="245" t="s">
        <v>945</v>
      </c>
      <c r="AH193" s="245">
        <v>0</v>
      </c>
      <c r="AI193" s="245" t="s">
        <v>301</v>
      </c>
      <c r="AJ193" s="245" t="s">
        <v>358</v>
      </c>
    </row>
    <row r="194" spans="1:36" ht="15.75" customHeight="1">
      <c r="A194" s="245">
        <v>0</v>
      </c>
      <c r="B194" s="245" t="s">
        <v>206</v>
      </c>
      <c r="C194" s="246" t="s">
        <v>140</v>
      </c>
      <c r="D194" s="246" t="s">
        <v>331</v>
      </c>
      <c r="E194" s="246" t="s">
        <v>332</v>
      </c>
      <c r="F194" s="246" t="s">
        <v>152</v>
      </c>
      <c r="G194" s="246" t="s">
        <v>455</v>
      </c>
      <c r="H194" s="247">
        <v>2.2000000000000002</v>
      </c>
      <c r="I194" s="246">
        <v>125</v>
      </c>
      <c r="J194" s="245">
        <v>2015</v>
      </c>
      <c r="K194" s="247">
        <v>0</v>
      </c>
      <c r="L194" s="248">
        <v>43034</v>
      </c>
      <c r="M194" s="248">
        <v>43034</v>
      </c>
      <c r="N194" s="248">
        <v>0</v>
      </c>
      <c r="O194" s="245">
        <v>0</v>
      </c>
      <c r="P194" s="248">
        <v>0</v>
      </c>
      <c r="Q194" s="245">
        <v>0</v>
      </c>
      <c r="R194" s="249">
        <v>0</v>
      </c>
      <c r="S194" s="245" t="s">
        <v>210</v>
      </c>
      <c r="T194" s="245"/>
      <c r="U194" s="248"/>
      <c r="V194" s="248">
        <v>0</v>
      </c>
      <c r="W194" s="245" t="s">
        <v>210</v>
      </c>
      <c r="X194" s="248">
        <v>0</v>
      </c>
      <c r="Y194" s="245" t="s">
        <v>211</v>
      </c>
      <c r="Z194" s="245" t="s">
        <v>190</v>
      </c>
      <c r="AA194" s="248">
        <v>0</v>
      </c>
      <c r="AB194" s="248">
        <v>0</v>
      </c>
      <c r="AC194" s="248">
        <v>0</v>
      </c>
      <c r="AD194" s="245">
        <v>0</v>
      </c>
      <c r="AE194" s="245">
        <v>0</v>
      </c>
      <c r="AF194" s="245">
        <v>0</v>
      </c>
      <c r="AG194" s="245" t="s">
        <v>950</v>
      </c>
      <c r="AH194" s="245">
        <v>0</v>
      </c>
      <c r="AI194" s="245" t="s">
        <v>301</v>
      </c>
      <c r="AJ194" s="245" t="s">
        <v>358</v>
      </c>
    </row>
    <row r="195" spans="1:36" ht="15.75" customHeight="1">
      <c r="A195" s="245">
        <v>0</v>
      </c>
      <c r="B195" s="245" t="s">
        <v>206</v>
      </c>
      <c r="C195" s="246" t="s">
        <v>140</v>
      </c>
      <c r="D195" s="246" t="s">
        <v>331</v>
      </c>
      <c r="E195" s="246" t="s">
        <v>332</v>
      </c>
      <c r="F195" s="246" t="s">
        <v>147</v>
      </c>
      <c r="G195" s="276" t="s">
        <v>481</v>
      </c>
      <c r="H195" s="247">
        <v>8.68</v>
      </c>
      <c r="I195" s="246">
        <v>464</v>
      </c>
      <c r="J195" s="245">
        <v>2023</v>
      </c>
      <c r="K195" s="247">
        <v>0</v>
      </c>
      <c r="L195" s="248">
        <v>45219</v>
      </c>
      <c r="M195" s="248">
        <v>45222</v>
      </c>
      <c r="N195" s="248">
        <v>0</v>
      </c>
      <c r="O195" s="245">
        <v>0</v>
      </c>
      <c r="P195" s="248">
        <v>0</v>
      </c>
      <c r="Q195" s="245" t="s">
        <v>258</v>
      </c>
      <c r="R195" s="249">
        <v>0</v>
      </c>
      <c r="S195" s="245" t="s">
        <v>210</v>
      </c>
      <c r="T195" s="245"/>
      <c r="U195" s="248"/>
      <c r="V195" s="248">
        <v>0</v>
      </c>
      <c r="W195" s="245" t="s">
        <v>210</v>
      </c>
      <c r="X195" s="248">
        <v>0</v>
      </c>
      <c r="Y195" s="245" t="s">
        <v>211</v>
      </c>
      <c r="Z195" s="245" t="s">
        <v>190</v>
      </c>
      <c r="AA195" s="248">
        <v>0</v>
      </c>
      <c r="AB195" s="248">
        <v>0</v>
      </c>
      <c r="AC195" s="248">
        <v>0</v>
      </c>
      <c r="AD195" s="245">
        <v>0</v>
      </c>
      <c r="AE195" s="245">
        <v>0</v>
      </c>
      <c r="AF195" s="245">
        <v>0</v>
      </c>
      <c r="AG195" s="245" t="s">
        <v>945</v>
      </c>
      <c r="AH195" s="245">
        <v>0</v>
      </c>
      <c r="AI195" s="245" t="s">
        <v>301</v>
      </c>
      <c r="AJ195" s="245" t="s">
        <v>358</v>
      </c>
    </row>
    <row r="196" spans="1:36" ht="15.75" customHeight="1">
      <c r="A196" s="245">
        <v>0</v>
      </c>
      <c r="B196" s="245" t="s">
        <v>206</v>
      </c>
      <c r="C196" s="246" t="s">
        <v>140</v>
      </c>
      <c r="D196" s="246" t="s">
        <v>331</v>
      </c>
      <c r="E196" s="246" t="s">
        <v>332</v>
      </c>
      <c r="F196" s="246" t="s">
        <v>152</v>
      </c>
      <c r="G196" s="276" t="s">
        <v>457</v>
      </c>
      <c r="H196" s="247">
        <v>6.17</v>
      </c>
      <c r="I196" s="246">
        <v>551</v>
      </c>
      <c r="J196" s="245">
        <v>2014</v>
      </c>
      <c r="K196" s="247">
        <v>0</v>
      </c>
      <c r="L196" s="248">
        <v>43521</v>
      </c>
      <c r="M196" s="248">
        <v>43521</v>
      </c>
      <c r="N196" s="248">
        <v>0</v>
      </c>
      <c r="O196" s="245">
        <v>0</v>
      </c>
      <c r="P196" s="248">
        <v>0</v>
      </c>
      <c r="Q196" s="245">
        <v>0</v>
      </c>
      <c r="R196" s="249">
        <v>0</v>
      </c>
      <c r="S196" s="245" t="s">
        <v>210</v>
      </c>
      <c r="T196" s="245"/>
      <c r="U196" s="248"/>
      <c r="V196" s="248">
        <v>0</v>
      </c>
      <c r="W196" s="245" t="s">
        <v>210</v>
      </c>
      <c r="X196" s="248">
        <v>0</v>
      </c>
      <c r="Y196" s="245" t="s">
        <v>211</v>
      </c>
      <c r="Z196" s="245" t="s">
        <v>190</v>
      </c>
      <c r="AA196" s="248">
        <v>0</v>
      </c>
      <c r="AB196" s="248">
        <v>0</v>
      </c>
      <c r="AC196" s="248">
        <v>0</v>
      </c>
      <c r="AD196" s="245">
        <v>0</v>
      </c>
      <c r="AE196" s="245">
        <v>0</v>
      </c>
      <c r="AF196" s="245">
        <v>0</v>
      </c>
      <c r="AG196" s="245" t="s">
        <v>955</v>
      </c>
      <c r="AH196" s="245">
        <v>0</v>
      </c>
      <c r="AI196" s="245" t="s">
        <v>301</v>
      </c>
      <c r="AJ196" s="245" t="s">
        <v>358</v>
      </c>
    </row>
  </sheetData>
  <autoFilter ref="A1:AK196" xr:uid="{386F6838-7FB1-4D41-A2F7-CD77AC2D27EF}"/>
  <sortState xmlns:xlrd2="http://schemas.microsoft.com/office/spreadsheetml/2017/richdata2" ref="A2:AJ196">
    <sortCondition descending="1" ref="K2:K196"/>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8AF27-9636-447E-B7B1-2A1D883C463C}">
  <dimension ref="A1:O264"/>
  <sheetViews>
    <sheetView workbookViewId="0">
      <pane ySplit="1" topLeftCell="A3" activePane="bottomLeft" state="frozen"/>
      <selection pane="bottomLeft" activeCell="S3" sqref="S3"/>
    </sheetView>
  </sheetViews>
  <sheetFormatPr baseColWidth="10" defaultColWidth="9.140625" defaultRowHeight="26.25" customHeight="1"/>
  <cols>
    <col min="1" max="1" width="14.140625" customWidth="1"/>
    <col min="2" max="2" width="11.140625" customWidth="1"/>
    <col min="3" max="3" width="27.42578125" customWidth="1"/>
    <col min="4" max="4" width="17.85546875" customWidth="1"/>
    <col min="5" max="5" width="35.85546875" customWidth="1"/>
    <col min="6" max="6" width="17.85546875" customWidth="1"/>
    <col min="7" max="7" width="35.85546875" customWidth="1"/>
    <col min="8" max="8" width="22.7109375" customWidth="1"/>
    <col min="9" max="9" width="41" customWidth="1"/>
    <col min="10" max="10" width="21.140625" customWidth="1"/>
    <col min="13" max="13" width="9.140625" bestFit="1" customWidth="1"/>
    <col min="15" max="15" width="44.7109375" bestFit="1" customWidth="1"/>
    <col min="16" max="16" width="21" bestFit="1" customWidth="1"/>
  </cols>
  <sheetData>
    <row r="1" spans="1:13" ht="26.25" customHeight="1">
      <c r="A1" s="286" t="s">
        <v>901</v>
      </c>
      <c r="B1" s="286" t="s">
        <v>362</v>
      </c>
      <c r="C1" s="286" t="s">
        <v>363</v>
      </c>
      <c r="D1" s="286" t="s">
        <v>326</v>
      </c>
      <c r="E1" s="286" t="s">
        <v>921</v>
      </c>
      <c r="F1" s="286" t="s">
        <v>922</v>
      </c>
      <c r="G1" s="286" t="s">
        <v>364</v>
      </c>
      <c r="H1" s="287" t="s">
        <v>365</v>
      </c>
      <c r="I1" s="288" t="s">
        <v>366</v>
      </c>
      <c r="J1" s="289" t="s">
        <v>367</v>
      </c>
      <c r="K1" s="289" t="s">
        <v>368</v>
      </c>
      <c r="L1" s="289" t="s">
        <v>369</v>
      </c>
      <c r="M1" s="289" t="s">
        <v>1888</v>
      </c>
    </row>
    <row r="2" spans="1:13" ht="26.25" customHeight="1">
      <c r="A2" s="257" t="s">
        <v>358</v>
      </c>
      <c r="B2" s="200">
        <v>83</v>
      </c>
      <c r="C2" s="198" t="s">
        <v>122</v>
      </c>
      <c r="D2" s="198" t="s">
        <v>159</v>
      </c>
      <c r="E2" s="198" t="s">
        <v>159</v>
      </c>
      <c r="F2" s="198" t="s">
        <v>332</v>
      </c>
      <c r="G2" s="199" t="s">
        <v>165</v>
      </c>
      <c r="H2" s="153" t="s">
        <v>217</v>
      </c>
      <c r="I2" s="232" t="s">
        <v>270</v>
      </c>
      <c r="J2" s="202" t="s">
        <v>410</v>
      </c>
      <c r="K2" s="209">
        <v>0.34</v>
      </c>
      <c r="L2" s="153">
        <v>20</v>
      </c>
      <c r="M2" s="153" t="s">
        <v>1889</v>
      </c>
    </row>
    <row r="3" spans="1:13" ht="26.25" customHeight="1">
      <c r="A3" s="257" t="s">
        <v>358</v>
      </c>
      <c r="B3" s="199">
        <v>82</v>
      </c>
      <c r="C3" s="199" t="s">
        <v>140</v>
      </c>
      <c r="D3" s="199" t="s">
        <v>327</v>
      </c>
      <c r="E3" s="199" t="s">
        <v>331</v>
      </c>
      <c r="F3" s="199" t="s">
        <v>332</v>
      </c>
      <c r="G3" s="199" t="s">
        <v>123</v>
      </c>
      <c r="H3" s="153" t="s">
        <v>225</v>
      </c>
      <c r="I3" s="232" t="s">
        <v>256</v>
      </c>
      <c r="J3" s="237" t="s">
        <v>960</v>
      </c>
      <c r="K3" s="235">
        <v>1.6340170000000001</v>
      </c>
      <c r="L3" s="236"/>
      <c r="M3" s="236" t="s">
        <v>1890</v>
      </c>
    </row>
    <row r="4" spans="1:13" ht="26.25" customHeight="1">
      <c r="A4" s="257" t="s">
        <v>358</v>
      </c>
      <c r="B4" s="200">
        <v>37</v>
      </c>
      <c r="C4" s="198" t="s">
        <v>122</v>
      </c>
      <c r="D4" s="198" t="s">
        <v>330</v>
      </c>
      <c r="E4" s="198" t="s">
        <v>336</v>
      </c>
      <c r="F4" s="198" t="s">
        <v>346</v>
      </c>
      <c r="G4" s="199" t="s">
        <v>123</v>
      </c>
      <c r="H4" s="153" t="s">
        <v>225</v>
      </c>
      <c r="I4" s="232" t="s">
        <v>256</v>
      </c>
      <c r="J4" s="237" t="s">
        <v>961</v>
      </c>
      <c r="K4" s="235">
        <v>1.9352100000000001</v>
      </c>
      <c r="L4" s="236"/>
      <c r="M4" s="236" t="s">
        <v>1890</v>
      </c>
    </row>
    <row r="5" spans="1:13" ht="26.25" customHeight="1">
      <c r="A5" s="257" t="s">
        <v>358</v>
      </c>
      <c r="B5" s="199">
        <v>109</v>
      </c>
      <c r="C5" s="198" t="s">
        <v>122</v>
      </c>
      <c r="D5" s="198" t="s">
        <v>159</v>
      </c>
      <c r="E5" s="198" t="s">
        <v>159</v>
      </c>
      <c r="F5" s="198" t="s">
        <v>333</v>
      </c>
      <c r="G5" s="199" t="s">
        <v>123</v>
      </c>
      <c r="H5" s="153" t="s">
        <v>225</v>
      </c>
      <c r="I5" s="232" t="s">
        <v>256</v>
      </c>
      <c r="J5" s="237" t="s">
        <v>962</v>
      </c>
      <c r="K5" s="235">
        <v>3.3105999999999997E-2</v>
      </c>
      <c r="L5" s="236"/>
      <c r="M5" s="236" t="s">
        <v>1890</v>
      </c>
    </row>
    <row r="6" spans="1:13" ht="26.25" customHeight="1">
      <c r="A6" s="257" t="s">
        <v>358</v>
      </c>
      <c r="B6" s="200">
        <v>64</v>
      </c>
      <c r="C6" s="198" t="s">
        <v>122</v>
      </c>
      <c r="D6" s="198" t="s">
        <v>159</v>
      </c>
      <c r="E6" s="198" t="s">
        <v>159</v>
      </c>
      <c r="F6" s="198" t="s">
        <v>333</v>
      </c>
      <c r="G6" s="199" t="s">
        <v>123</v>
      </c>
      <c r="H6" s="153" t="s">
        <v>225</v>
      </c>
      <c r="I6" s="232" t="s">
        <v>256</v>
      </c>
      <c r="J6" s="237" t="s">
        <v>963</v>
      </c>
      <c r="K6" s="235">
        <v>2.0215589999999999</v>
      </c>
      <c r="L6" s="236"/>
      <c r="M6" s="236" t="s">
        <v>1890</v>
      </c>
    </row>
    <row r="7" spans="1:13" ht="26.25" customHeight="1">
      <c r="A7" s="257" t="s">
        <v>358</v>
      </c>
      <c r="B7" s="200">
        <v>65</v>
      </c>
      <c r="C7" s="198" t="s">
        <v>122</v>
      </c>
      <c r="D7" s="198" t="s">
        <v>330</v>
      </c>
      <c r="E7" s="198" t="s">
        <v>159</v>
      </c>
      <c r="F7" s="198" t="s">
        <v>339</v>
      </c>
      <c r="G7" s="199" t="s">
        <v>123</v>
      </c>
      <c r="H7" s="153" t="s">
        <v>225</v>
      </c>
      <c r="I7" s="232" t="s">
        <v>256</v>
      </c>
      <c r="J7" s="237" t="s">
        <v>964</v>
      </c>
      <c r="K7" s="235">
        <v>0.84475599999999995</v>
      </c>
      <c r="L7" s="236"/>
      <c r="M7" s="236" t="s">
        <v>1890</v>
      </c>
    </row>
    <row r="8" spans="1:13" ht="26.25" customHeight="1">
      <c r="A8" s="257" t="s">
        <v>358</v>
      </c>
      <c r="B8" s="199">
        <v>123</v>
      </c>
      <c r="C8" s="199" t="s">
        <v>140</v>
      </c>
      <c r="D8" s="199" t="s">
        <v>327</v>
      </c>
      <c r="E8" s="199" t="s">
        <v>331</v>
      </c>
      <c r="F8" s="199" t="s">
        <v>332</v>
      </c>
      <c r="G8" s="199" t="s">
        <v>123</v>
      </c>
      <c r="H8" s="153" t="s">
        <v>225</v>
      </c>
      <c r="I8" s="232" t="s">
        <v>256</v>
      </c>
      <c r="J8" s="237" t="s">
        <v>965</v>
      </c>
      <c r="K8" s="235">
        <v>0.53400499999999995</v>
      </c>
      <c r="L8" s="236"/>
      <c r="M8" s="236" t="s">
        <v>1890</v>
      </c>
    </row>
    <row r="9" spans="1:13" ht="26.25" customHeight="1">
      <c r="A9" s="257" t="s">
        <v>358</v>
      </c>
      <c r="B9" s="200">
        <v>124</v>
      </c>
      <c r="C9" s="198" t="s">
        <v>122</v>
      </c>
      <c r="D9" s="198" t="s">
        <v>330</v>
      </c>
      <c r="E9" s="198" t="s">
        <v>334</v>
      </c>
      <c r="F9" s="198" t="s">
        <v>341</v>
      </c>
      <c r="G9" s="199" t="s">
        <v>123</v>
      </c>
      <c r="H9" s="153" t="s">
        <v>225</v>
      </c>
      <c r="I9" s="232" t="s">
        <v>256</v>
      </c>
      <c r="J9" s="237" t="s">
        <v>966</v>
      </c>
      <c r="K9" s="235">
        <v>6.1109619999999998</v>
      </c>
      <c r="L9" s="236"/>
      <c r="M9" s="236" t="s">
        <v>1890</v>
      </c>
    </row>
    <row r="10" spans="1:13" ht="26.25" customHeight="1">
      <c r="A10" s="257" t="s">
        <v>358</v>
      </c>
      <c r="B10" s="199">
        <v>121</v>
      </c>
      <c r="C10" s="199" t="s">
        <v>140</v>
      </c>
      <c r="D10" s="199" t="s">
        <v>327</v>
      </c>
      <c r="E10" s="199" t="s">
        <v>331</v>
      </c>
      <c r="F10" s="199" t="s">
        <v>332</v>
      </c>
      <c r="G10" s="199" t="s">
        <v>123</v>
      </c>
      <c r="H10" s="153" t="s">
        <v>225</v>
      </c>
      <c r="I10" s="232" t="s">
        <v>256</v>
      </c>
      <c r="J10" s="237" t="s">
        <v>967</v>
      </c>
      <c r="K10" s="235">
        <v>1.3269070000000001</v>
      </c>
      <c r="L10" s="236"/>
      <c r="M10" s="236" t="s">
        <v>1890</v>
      </c>
    </row>
    <row r="11" spans="1:13" ht="26.25" customHeight="1">
      <c r="A11" s="257" t="s">
        <v>358</v>
      </c>
      <c r="B11" s="199">
        <v>117</v>
      </c>
      <c r="C11" s="199" t="s">
        <v>140</v>
      </c>
      <c r="D11" s="199" t="s">
        <v>327</v>
      </c>
      <c r="E11" s="199" t="s">
        <v>331</v>
      </c>
      <c r="F11" s="199" t="s">
        <v>332</v>
      </c>
      <c r="G11" s="199" t="s">
        <v>123</v>
      </c>
      <c r="H11" s="153" t="s">
        <v>225</v>
      </c>
      <c r="I11" s="232" t="s">
        <v>256</v>
      </c>
      <c r="J11" s="237" t="s">
        <v>968</v>
      </c>
      <c r="K11" s="235">
        <v>2.1838190000000002</v>
      </c>
      <c r="L11" s="236"/>
      <c r="M11" s="236" t="s">
        <v>1890</v>
      </c>
    </row>
    <row r="12" spans="1:13" ht="26.25" customHeight="1">
      <c r="A12" s="257" t="s">
        <v>358</v>
      </c>
      <c r="B12" s="200">
        <v>77</v>
      </c>
      <c r="C12" s="198" t="s">
        <v>122</v>
      </c>
      <c r="D12" s="198" t="s">
        <v>330</v>
      </c>
      <c r="E12" s="198" t="s">
        <v>334</v>
      </c>
      <c r="F12" s="198" t="s">
        <v>341</v>
      </c>
      <c r="G12" s="199" t="s">
        <v>123</v>
      </c>
      <c r="H12" s="153" t="s">
        <v>225</v>
      </c>
      <c r="I12" s="232" t="s">
        <v>256</v>
      </c>
      <c r="J12" s="237" t="s">
        <v>969</v>
      </c>
      <c r="K12" s="235">
        <v>1.4174070000000001</v>
      </c>
      <c r="L12" s="236"/>
      <c r="M12" s="236" t="s">
        <v>1890</v>
      </c>
    </row>
    <row r="13" spans="1:13" ht="26.25" customHeight="1">
      <c r="A13" s="257" t="s">
        <v>358</v>
      </c>
      <c r="B13" s="200">
        <v>104</v>
      </c>
      <c r="C13" s="198" t="s">
        <v>122</v>
      </c>
      <c r="D13" s="198" t="s">
        <v>159</v>
      </c>
      <c r="E13" s="198" t="s">
        <v>159</v>
      </c>
      <c r="F13" s="198" t="s">
        <v>333</v>
      </c>
      <c r="G13" s="198" t="s">
        <v>350</v>
      </c>
      <c r="H13" s="198" t="s">
        <v>265</v>
      </c>
      <c r="I13" s="232" t="s">
        <v>270</v>
      </c>
      <c r="J13" s="206" t="s">
        <v>877</v>
      </c>
      <c r="K13" s="208">
        <v>1.849459</v>
      </c>
      <c r="L13" s="198">
        <v>140</v>
      </c>
      <c r="M13" s="198" t="s">
        <v>1889</v>
      </c>
    </row>
    <row r="14" spans="1:13" ht="26.25" customHeight="1">
      <c r="A14" s="257" t="s">
        <v>358</v>
      </c>
      <c r="B14" s="200">
        <v>49</v>
      </c>
      <c r="C14" s="198" t="s">
        <v>122</v>
      </c>
      <c r="D14" s="198" t="s">
        <v>330</v>
      </c>
      <c r="E14" s="198" t="s">
        <v>336</v>
      </c>
      <c r="F14" s="198" t="s">
        <v>346</v>
      </c>
      <c r="G14" s="199" t="s">
        <v>143</v>
      </c>
      <c r="H14" s="153" t="s">
        <v>217</v>
      </c>
      <c r="I14" s="232" t="s">
        <v>270</v>
      </c>
      <c r="J14" s="237" t="s">
        <v>388</v>
      </c>
      <c r="K14" s="235">
        <v>0.46</v>
      </c>
      <c r="L14" s="236">
        <v>39</v>
      </c>
      <c r="M14" s="266" t="s">
        <v>1891</v>
      </c>
    </row>
    <row r="15" spans="1:13" ht="26.25" customHeight="1">
      <c r="A15" s="257" t="s">
        <v>358</v>
      </c>
      <c r="B15" s="200">
        <v>51</v>
      </c>
      <c r="C15" s="198" t="s">
        <v>122</v>
      </c>
      <c r="D15" s="198" t="s">
        <v>159</v>
      </c>
      <c r="E15" s="198" t="s">
        <v>159</v>
      </c>
      <c r="F15" s="198" t="s">
        <v>333</v>
      </c>
      <c r="G15" s="199" t="s">
        <v>353</v>
      </c>
      <c r="H15" s="153" t="s">
        <v>208</v>
      </c>
      <c r="I15" s="232" t="s">
        <v>279</v>
      </c>
      <c r="J15" s="202" t="s">
        <v>601</v>
      </c>
      <c r="K15" s="209">
        <v>7.0000000000000007E-2</v>
      </c>
      <c r="L15" s="205">
        <v>6</v>
      </c>
      <c r="M15" s="153" t="s">
        <v>1889</v>
      </c>
    </row>
    <row r="16" spans="1:13" ht="26.25" customHeight="1">
      <c r="A16" s="257" t="s">
        <v>358</v>
      </c>
      <c r="B16" s="200">
        <v>52</v>
      </c>
      <c r="C16" s="199" t="s">
        <v>140</v>
      </c>
      <c r="D16" s="199" t="s">
        <v>327</v>
      </c>
      <c r="E16" s="199" t="s">
        <v>331</v>
      </c>
      <c r="F16" s="199" t="s">
        <v>332</v>
      </c>
      <c r="G16" s="199" t="s">
        <v>163</v>
      </c>
      <c r="H16" s="153" t="s">
        <v>265</v>
      </c>
      <c r="I16" s="232" t="s">
        <v>270</v>
      </c>
      <c r="J16" s="237" t="s">
        <v>467</v>
      </c>
      <c r="K16" s="235">
        <v>0.11</v>
      </c>
      <c r="L16" s="233">
        <v>5</v>
      </c>
      <c r="M16" s="153" t="s">
        <v>1889</v>
      </c>
    </row>
    <row r="17" spans="1:13" ht="26.25" customHeight="1">
      <c r="A17" s="257" t="s">
        <v>358</v>
      </c>
      <c r="B17" s="200">
        <v>35</v>
      </c>
      <c r="C17" s="198" t="s">
        <v>122</v>
      </c>
      <c r="D17" s="198" t="s">
        <v>330</v>
      </c>
      <c r="E17" s="198" t="s">
        <v>336</v>
      </c>
      <c r="F17" s="198" t="s">
        <v>346</v>
      </c>
      <c r="G17" s="198" t="s">
        <v>166</v>
      </c>
      <c r="H17" s="198" t="s">
        <v>193</v>
      </c>
      <c r="I17" s="205"/>
      <c r="J17" s="206" t="s">
        <v>798</v>
      </c>
      <c r="K17" s="208">
        <v>17.433287</v>
      </c>
      <c r="L17" s="198">
        <v>672</v>
      </c>
      <c r="M17" s="198" t="s">
        <v>1892</v>
      </c>
    </row>
    <row r="18" spans="1:13" ht="26.25" customHeight="1">
      <c r="A18" s="257" t="s">
        <v>358</v>
      </c>
      <c r="B18" s="200">
        <v>36</v>
      </c>
      <c r="C18" s="198" t="s">
        <v>122</v>
      </c>
      <c r="D18" s="198" t="s">
        <v>330</v>
      </c>
      <c r="E18" s="198" t="s">
        <v>336</v>
      </c>
      <c r="F18" s="198" t="s">
        <v>346</v>
      </c>
      <c r="G18" s="198" t="s">
        <v>350</v>
      </c>
      <c r="H18" s="198" t="s">
        <v>214</v>
      </c>
      <c r="I18" s="205" t="s">
        <v>274</v>
      </c>
      <c r="J18" s="206" t="s">
        <v>873</v>
      </c>
      <c r="K18" s="208">
        <v>1.158226</v>
      </c>
      <c r="L18" s="198">
        <v>56</v>
      </c>
      <c r="M18" s="198" t="s">
        <v>1889</v>
      </c>
    </row>
    <row r="19" spans="1:13" ht="26.25" customHeight="1">
      <c r="A19" s="257" t="s">
        <v>358</v>
      </c>
      <c r="B19" s="200">
        <v>56</v>
      </c>
      <c r="C19" s="198" t="s">
        <v>122</v>
      </c>
      <c r="D19" s="198" t="s">
        <v>159</v>
      </c>
      <c r="E19" s="198" t="s">
        <v>159</v>
      </c>
      <c r="F19" s="198" t="s">
        <v>337</v>
      </c>
      <c r="G19" s="198" t="s">
        <v>347</v>
      </c>
      <c r="H19" s="198" t="s">
        <v>217</v>
      </c>
      <c r="I19" s="205" t="s">
        <v>270</v>
      </c>
      <c r="J19" s="206" t="s">
        <v>783</v>
      </c>
      <c r="K19" s="208">
        <v>31.130804000000001</v>
      </c>
      <c r="L19" s="198">
        <v>2541</v>
      </c>
      <c r="M19" s="198" t="s">
        <v>1893</v>
      </c>
    </row>
    <row r="20" spans="1:13" ht="26.25" customHeight="1">
      <c r="A20" s="257" t="s">
        <v>358</v>
      </c>
      <c r="B20" s="200">
        <v>89</v>
      </c>
      <c r="C20" s="198" t="s">
        <v>122</v>
      </c>
      <c r="D20" s="198" t="s">
        <v>159</v>
      </c>
      <c r="E20" s="198" t="s">
        <v>159</v>
      </c>
      <c r="F20" s="198" t="s">
        <v>333</v>
      </c>
      <c r="G20" s="198" t="s">
        <v>347</v>
      </c>
      <c r="H20" s="198" t="s">
        <v>240</v>
      </c>
      <c r="I20" s="205" t="s">
        <v>230</v>
      </c>
      <c r="J20" s="206" t="s">
        <v>738</v>
      </c>
      <c r="K20" s="208">
        <v>1.0605070000000001</v>
      </c>
      <c r="L20" s="198">
        <v>19</v>
      </c>
      <c r="M20" s="198" t="s">
        <v>1893</v>
      </c>
    </row>
    <row r="21" spans="1:13" ht="26.25" customHeight="1">
      <c r="A21" s="257" t="s">
        <v>358</v>
      </c>
      <c r="B21" s="199">
        <v>125</v>
      </c>
      <c r="C21" s="199" t="s">
        <v>140</v>
      </c>
      <c r="D21" s="199" t="s">
        <v>327</v>
      </c>
      <c r="E21" s="199" t="s">
        <v>331</v>
      </c>
      <c r="F21" s="199" t="s">
        <v>332</v>
      </c>
      <c r="G21" s="199" t="s">
        <v>347</v>
      </c>
      <c r="H21" s="153" t="s">
        <v>269</v>
      </c>
      <c r="I21" s="232" t="s">
        <v>209</v>
      </c>
      <c r="J21" s="202" t="s">
        <v>953</v>
      </c>
      <c r="K21" s="209">
        <v>0.53</v>
      </c>
      <c r="L21" s="205">
        <v>35</v>
      </c>
      <c r="M21" s="153" t="s">
        <v>1889</v>
      </c>
    </row>
    <row r="22" spans="1:13" ht="26.25" customHeight="1">
      <c r="A22" s="257" t="s">
        <v>358</v>
      </c>
      <c r="B22" s="200">
        <v>59</v>
      </c>
      <c r="C22" s="198" t="s">
        <v>122</v>
      </c>
      <c r="D22" s="198" t="s">
        <v>330</v>
      </c>
      <c r="E22" s="198" t="s">
        <v>334</v>
      </c>
      <c r="F22" s="198" t="s">
        <v>345</v>
      </c>
      <c r="G22" s="198" t="s">
        <v>166</v>
      </c>
      <c r="H22" s="198" t="s">
        <v>201</v>
      </c>
      <c r="I22" s="205" t="s">
        <v>281</v>
      </c>
      <c r="J22" s="206" t="s">
        <v>801</v>
      </c>
      <c r="K22" s="208">
        <v>3.9317359999999999</v>
      </c>
      <c r="L22" s="198">
        <v>103</v>
      </c>
      <c r="M22" s="198" t="s">
        <v>1892</v>
      </c>
    </row>
    <row r="23" spans="1:13" ht="26.25" customHeight="1">
      <c r="A23" s="257" t="s">
        <v>358</v>
      </c>
      <c r="B23" s="200">
        <v>15</v>
      </c>
      <c r="C23" s="198" t="s">
        <v>122</v>
      </c>
      <c r="D23" s="198" t="s">
        <v>330</v>
      </c>
      <c r="E23" s="198" t="s">
        <v>336</v>
      </c>
      <c r="F23" s="198" t="s">
        <v>339</v>
      </c>
      <c r="G23" s="199" t="s">
        <v>348</v>
      </c>
      <c r="H23" s="153" t="s">
        <v>233</v>
      </c>
      <c r="I23" s="232" t="s">
        <v>241</v>
      </c>
      <c r="J23" s="202" t="s">
        <v>596</v>
      </c>
      <c r="K23" s="209">
        <v>0.33</v>
      </c>
      <c r="L23" s="205">
        <v>18</v>
      </c>
      <c r="M23" s="153" t="s">
        <v>1889</v>
      </c>
    </row>
    <row r="24" spans="1:13" ht="26.25" customHeight="1">
      <c r="A24" s="257" t="s">
        <v>358</v>
      </c>
      <c r="B24" s="199">
        <v>141</v>
      </c>
      <c r="C24" s="199" t="s">
        <v>140</v>
      </c>
      <c r="D24" s="199" t="s">
        <v>327</v>
      </c>
      <c r="E24" s="199" t="s">
        <v>331</v>
      </c>
      <c r="F24" s="199" t="s">
        <v>332</v>
      </c>
      <c r="G24" s="199" t="s">
        <v>151</v>
      </c>
      <c r="H24" s="153" t="s">
        <v>225</v>
      </c>
      <c r="I24" s="232" t="s">
        <v>256</v>
      </c>
      <c r="J24" s="237" t="s">
        <v>461</v>
      </c>
      <c r="K24" s="235">
        <v>0.16</v>
      </c>
      <c r="L24" s="239">
        <v>20</v>
      </c>
      <c r="M24" s="239" t="s">
        <v>1890</v>
      </c>
    </row>
    <row r="25" spans="1:13" ht="26.25" customHeight="1">
      <c r="A25" s="257" t="s">
        <v>358</v>
      </c>
      <c r="B25" s="200">
        <v>30</v>
      </c>
      <c r="C25" s="198" t="s">
        <v>122</v>
      </c>
      <c r="D25" s="198" t="s">
        <v>330</v>
      </c>
      <c r="E25" s="207" t="s">
        <v>336</v>
      </c>
      <c r="F25" s="207" t="s">
        <v>346</v>
      </c>
      <c r="G25" s="199" t="s">
        <v>350</v>
      </c>
      <c r="H25" s="153" t="s">
        <v>225</v>
      </c>
      <c r="I25" s="232" t="s">
        <v>261</v>
      </c>
      <c r="J25" s="202" t="s">
        <v>559</v>
      </c>
      <c r="K25" s="209">
        <v>0.22</v>
      </c>
      <c r="L25" s="153">
        <v>11</v>
      </c>
      <c r="M25" s="153" t="s">
        <v>1889</v>
      </c>
    </row>
    <row r="26" spans="1:13" ht="26.25" customHeight="1">
      <c r="A26" s="257" t="s">
        <v>358</v>
      </c>
      <c r="B26" s="199">
        <v>92</v>
      </c>
      <c r="C26" s="199" t="s">
        <v>140</v>
      </c>
      <c r="D26" s="199" t="s">
        <v>327</v>
      </c>
      <c r="E26" s="199" t="s">
        <v>331</v>
      </c>
      <c r="F26" s="199" t="s">
        <v>332</v>
      </c>
      <c r="G26" s="199" t="s">
        <v>152</v>
      </c>
      <c r="H26" s="153" t="s">
        <v>201</v>
      </c>
      <c r="I26" s="232" t="s">
        <v>218</v>
      </c>
      <c r="J26" s="237" t="s">
        <v>442</v>
      </c>
      <c r="K26" s="235">
        <v>10.57</v>
      </c>
      <c r="L26" s="236">
        <v>133</v>
      </c>
      <c r="M26" s="236" t="s">
        <v>1889</v>
      </c>
    </row>
    <row r="27" spans="1:13" ht="26.25" customHeight="1">
      <c r="A27" s="257" t="s">
        <v>358</v>
      </c>
      <c r="B27" s="199">
        <v>63</v>
      </c>
      <c r="C27" s="199" t="s">
        <v>140</v>
      </c>
      <c r="D27" s="199" t="s">
        <v>327</v>
      </c>
      <c r="E27" s="199" t="s">
        <v>331</v>
      </c>
      <c r="F27" s="199" t="s">
        <v>332</v>
      </c>
      <c r="G27" s="199" t="s">
        <v>152</v>
      </c>
      <c r="H27" s="153" t="s">
        <v>201</v>
      </c>
      <c r="I27" s="232" t="s">
        <v>218</v>
      </c>
      <c r="J27" s="237" t="s">
        <v>446</v>
      </c>
      <c r="K27" s="235">
        <v>3.67</v>
      </c>
      <c r="L27" s="236">
        <v>48</v>
      </c>
      <c r="M27" s="236" t="s">
        <v>1889</v>
      </c>
    </row>
    <row r="28" spans="1:13" ht="26.25" customHeight="1">
      <c r="A28" s="257" t="s">
        <v>358</v>
      </c>
      <c r="B28" s="200">
        <v>50</v>
      </c>
      <c r="C28" s="198" t="s">
        <v>122</v>
      </c>
      <c r="D28" s="198" t="s">
        <v>330</v>
      </c>
      <c r="E28" s="198" t="s">
        <v>334</v>
      </c>
      <c r="F28" s="198" t="s">
        <v>345</v>
      </c>
      <c r="G28" s="199" t="s">
        <v>335</v>
      </c>
      <c r="H28" s="153" t="s">
        <v>217</v>
      </c>
      <c r="I28" s="232" t="s">
        <v>215</v>
      </c>
      <c r="J28" s="237" t="s">
        <v>907</v>
      </c>
      <c r="K28" s="235">
        <v>0.85858000000000001</v>
      </c>
      <c r="L28" s="233" t="s">
        <v>970</v>
      </c>
      <c r="M28" s="236" t="s">
        <v>1892</v>
      </c>
    </row>
    <row r="29" spans="1:13" ht="26.25" customHeight="1">
      <c r="A29" s="257" t="s">
        <v>358</v>
      </c>
      <c r="B29" s="200">
        <v>17</v>
      </c>
      <c r="C29" s="198" t="s">
        <v>122</v>
      </c>
      <c r="D29" s="198" t="s">
        <v>330</v>
      </c>
      <c r="E29" s="207" t="s">
        <v>336</v>
      </c>
      <c r="F29" s="207" t="s">
        <v>346</v>
      </c>
      <c r="G29" s="199" t="s">
        <v>350</v>
      </c>
      <c r="H29" s="153" t="s">
        <v>269</v>
      </c>
      <c r="I29" s="232" t="s">
        <v>209</v>
      </c>
      <c r="J29" s="202" t="s">
        <v>564</v>
      </c>
      <c r="K29" s="209">
        <v>0.19</v>
      </c>
      <c r="L29" s="205">
        <v>28</v>
      </c>
      <c r="M29" s="153" t="s">
        <v>1889</v>
      </c>
    </row>
    <row r="30" spans="1:13" ht="26.25" customHeight="1">
      <c r="A30" s="257" t="s">
        <v>358</v>
      </c>
      <c r="B30" s="200">
        <v>96</v>
      </c>
      <c r="C30" s="198" t="s">
        <v>122</v>
      </c>
      <c r="D30" s="198" t="s">
        <v>159</v>
      </c>
      <c r="E30" s="198" t="s">
        <v>159</v>
      </c>
      <c r="F30" s="198" t="s">
        <v>333</v>
      </c>
      <c r="G30" s="199" t="s">
        <v>162</v>
      </c>
      <c r="H30" s="153" t="s">
        <v>269</v>
      </c>
      <c r="I30" s="232" t="s">
        <v>209</v>
      </c>
      <c r="J30" s="202" t="s">
        <v>566</v>
      </c>
      <c r="K30" s="209">
        <v>0.26</v>
      </c>
      <c r="L30" s="205">
        <v>25</v>
      </c>
      <c r="M30" s="153" t="s">
        <v>1889</v>
      </c>
    </row>
    <row r="31" spans="1:13" ht="26.25" customHeight="1">
      <c r="A31" s="257" t="s">
        <v>358</v>
      </c>
      <c r="B31" s="199">
        <v>101</v>
      </c>
      <c r="C31" s="199" t="s">
        <v>140</v>
      </c>
      <c r="D31" s="199" t="s">
        <v>327</v>
      </c>
      <c r="E31" s="199" t="s">
        <v>331</v>
      </c>
      <c r="F31" s="199" t="s">
        <v>332</v>
      </c>
      <c r="G31" s="199" t="s">
        <v>353</v>
      </c>
      <c r="H31" s="153" t="s">
        <v>225</v>
      </c>
      <c r="I31" s="232" t="s">
        <v>250</v>
      </c>
      <c r="J31" s="202" t="s">
        <v>606</v>
      </c>
      <c r="K31" s="209">
        <v>2.36</v>
      </c>
      <c r="L31" s="205">
        <v>360</v>
      </c>
      <c r="M31" s="153" t="s">
        <v>1889</v>
      </c>
    </row>
    <row r="32" spans="1:13" ht="26.25" customHeight="1">
      <c r="A32" s="257" t="s">
        <v>358</v>
      </c>
      <c r="B32" s="199">
        <v>84</v>
      </c>
      <c r="C32" s="199" t="s">
        <v>140</v>
      </c>
      <c r="D32" s="199" t="s">
        <v>327</v>
      </c>
      <c r="E32" s="199" t="s">
        <v>331</v>
      </c>
      <c r="F32" s="199" t="s">
        <v>332</v>
      </c>
      <c r="G32" s="198" t="s">
        <v>350</v>
      </c>
      <c r="H32" s="198" t="s">
        <v>214</v>
      </c>
      <c r="I32" s="205" t="s">
        <v>274</v>
      </c>
      <c r="J32" s="206" t="s">
        <v>871</v>
      </c>
      <c r="K32" s="208">
        <v>12.248279999999999</v>
      </c>
      <c r="L32" s="198">
        <v>423</v>
      </c>
      <c r="M32" s="198" t="s">
        <v>1889</v>
      </c>
    </row>
    <row r="33" spans="1:13" ht="26.25" customHeight="1">
      <c r="A33" s="257" t="s">
        <v>358</v>
      </c>
      <c r="B33" s="200">
        <v>44</v>
      </c>
      <c r="C33" s="198" t="s">
        <v>122</v>
      </c>
      <c r="D33" s="198" t="s">
        <v>330</v>
      </c>
      <c r="E33" s="198" t="s">
        <v>336</v>
      </c>
      <c r="F33" s="198" t="s">
        <v>346</v>
      </c>
      <c r="G33" s="199" t="s">
        <v>350</v>
      </c>
      <c r="H33" s="153" t="s">
        <v>214</v>
      </c>
      <c r="I33" s="232" t="s">
        <v>274</v>
      </c>
      <c r="J33" s="202" t="s">
        <v>515</v>
      </c>
      <c r="K33" s="209">
        <v>0.44</v>
      </c>
      <c r="L33" s="205">
        <v>14</v>
      </c>
      <c r="M33" s="153" t="s">
        <v>1889</v>
      </c>
    </row>
    <row r="34" spans="1:13" ht="26.25" customHeight="1">
      <c r="A34" s="257" t="s">
        <v>358</v>
      </c>
      <c r="B34" s="200">
        <v>43</v>
      </c>
      <c r="C34" s="198" t="s">
        <v>122</v>
      </c>
      <c r="D34" s="198" t="s">
        <v>330</v>
      </c>
      <c r="E34" s="198" t="s">
        <v>336</v>
      </c>
      <c r="F34" s="198" t="s">
        <v>346</v>
      </c>
      <c r="G34" s="199" t="s">
        <v>143</v>
      </c>
      <c r="H34" s="153" t="s">
        <v>214</v>
      </c>
      <c r="I34" s="232" t="s">
        <v>274</v>
      </c>
      <c r="J34" s="202" t="s">
        <v>391</v>
      </c>
      <c r="K34" s="209">
        <v>1.32</v>
      </c>
      <c r="L34" s="153">
        <v>76</v>
      </c>
      <c r="M34" s="266" t="s">
        <v>1891</v>
      </c>
    </row>
    <row r="35" spans="1:13" ht="26.25" customHeight="1">
      <c r="A35" s="257" t="s">
        <v>358</v>
      </c>
      <c r="B35" s="200">
        <v>71</v>
      </c>
      <c r="C35" s="198" t="s">
        <v>122</v>
      </c>
      <c r="D35" s="198" t="s">
        <v>159</v>
      </c>
      <c r="E35" s="198" t="s">
        <v>159</v>
      </c>
      <c r="F35" s="198" t="s">
        <v>337</v>
      </c>
      <c r="G35" s="199" t="s">
        <v>353</v>
      </c>
      <c r="H35" s="153" t="s">
        <v>265</v>
      </c>
      <c r="I35" s="232" t="s">
        <v>270</v>
      </c>
      <c r="J35" s="234" t="s">
        <v>607</v>
      </c>
      <c r="K35" s="209">
        <v>0.27</v>
      </c>
      <c r="L35" s="205">
        <v>27</v>
      </c>
      <c r="M35" s="153" t="s">
        <v>1889</v>
      </c>
    </row>
    <row r="36" spans="1:13" ht="26.25" customHeight="1">
      <c r="A36" s="257" t="s">
        <v>358</v>
      </c>
      <c r="B36" s="200">
        <v>66</v>
      </c>
      <c r="C36" s="198" t="s">
        <v>122</v>
      </c>
      <c r="D36" s="198" t="s">
        <v>330</v>
      </c>
      <c r="E36" s="198" t="s">
        <v>159</v>
      </c>
      <c r="F36" s="198" t="s">
        <v>339</v>
      </c>
      <c r="G36" s="199" t="s">
        <v>353</v>
      </c>
      <c r="H36" s="153" t="s">
        <v>265</v>
      </c>
      <c r="I36" s="232" t="s">
        <v>270</v>
      </c>
      <c r="J36" s="202" t="s">
        <v>599</v>
      </c>
      <c r="K36" s="209">
        <v>0.16</v>
      </c>
      <c r="L36" s="205">
        <v>13</v>
      </c>
      <c r="M36" s="153" t="s">
        <v>1889</v>
      </c>
    </row>
    <row r="37" spans="1:13" ht="26.25" customHeight="1">
      <c r="A37" s="257" t="s">
        <v>358</v>
      </c>
      <c r="B37" s="200">
        <v>103</v>
      </c>
      <c r="C37" s="199" t="s">
        <v>140</v>
      </c>
      <c r="D37" s="199" t="s">
        <v>327</v>
      </c>
      <c r="E37" s="199" t="s">
        <v>331</v>
      </c>
      <c r="F37" s="199" t="s">
        <v>332</v>
      </c>
      <c r="G37" s="199" t="s">
        <v>166</v>
      </c>
      <c r="H37" s="153" t="s">
        <v>214</v>
      </c>
      <c r="I37" s="232" t="s">
        <v>274</v>
      </c>
      <c r="J37" s="202" t="s">
        <v>615</v>
      </c>
      <c r="K37" s="209">
        <v>0.62</v>
      </c>
      <c r="L37" s="205">
        <v>16</v>
      </c>
      <c r="M37" s="153" t="s">
        <v>1889</v>
      </c>
    </row>
    <row r="38" spans="1:13" ht="26.25" customHeight="1">
      <c r="A38" s="257" t="s">
        <v>358</v>
      </c>
      <c r="B38" s="199">
        <v>74</v>
      </c>
      <c r="C38" s="199" t="s">
        <v>140</v>
      </c>
      <c r="D38" s="199" t="s">
        <v>327</v>
      </c>
      <c r="E38" s="199" t="s">
        <v>331</v>
      </c>
      <c r="F38" s="199" t="s">
        <v>332</v>
      </c>
      <c r="G38" s="199" t="s">
        <v>163</v>
      </c>
      <c r="H38" s="153" t="s">
        <v>240</v>
      </c>
      <c r="I38" s="232" t="s">
        <v>293</v>
      </c>
      <c r="J38" s="202" t="s">
        <v>568</v>
      </c>
      <c r="K38" s="209">
        <v>0.06</v>
      </c>
      <c r="L38" s="205">
        <v>1</v>
      </c>
      <c r="M38" s="153" t="s">
        <v>1889</v>
      </c>
    </row>
    <row r="39" spans="1:13" ht="26.25" customHeight="1">
      <c r="A39" s="257" t="s">
        <v>358</v>
      </c>
      <c r="B39" s="199">
        <v>81</v>
      </c>
      <c r="C39" s="199" t="s">
        <v>140</v>
      </c>
      <c r="D39" s="199" t="s">
        <v>327</v>
      </c>
      <c r="E39" s="199" t="s">
        <v>331</v>
      </c>
      <c r="F39" s="199" t="s">
        <v>332</v>
      </c>
      <c r="G39" s="199" t="s">
        <v>152</v>
      </c>
      <c r="H39" s="153" t="s">
        <v>225</v>
      </c>
      <c r="I39" s="232" t="s">
        <v>256</v>
      </c>
      <c r="J39" s="237" t="s">
        <v>459</v>
      </c>
      <c r="K39" s="235">
        <v>0.85</v>
      </c>
      <c r="L39" s="240">
        <v>6</v>
      </c>
      <c r="M39" s="240" t="s">
        <v>1890</v>
      </c>
    </row>
    <row r="40" spans="1:13" ht="26.25" customHeight="1">
      <c r="A40" s="257" t="s">
        <v>358</v>
      </c>
      <c r="B40" s="199">
        <v>115</v>
      </c>
      <c r="C40" s="199" t="s">
        <v>140</v>
      </c>
      <c r="D40" s="199" t="s">
        <v>327</v>
      </c>
      <c r="E40" s="199" t="s">
        <v>331</v>
      </c>
      <c r="F40" s="199" t="s">
        <v>332</v>
      </c>
      <c r="G40" s="199" t="s">
        <v>352</v>
      </c>
      <c r="H40" s="153" t="s">
        <v>225</v>
      </c>
      <c r="I40" s="232" t="s">
        <v>261</v>
      </c>
      <c r="J40" s="202" t="s">
        <v>593</v>
      </c>
      <c r="K40" s="209">
        <v>0.12</v>
      </c>
      <c r="L40" s="205">
        <v>10</v>
      </c>
      <c r="M40" s="153" t="s">
        <v>1889</v>
      </c>
    </row>
    <row r="41" spans="1:13" ht="26.25" customHeight="1">
      <c r="A41" s="257" t="s">
        <v>358</v>
      </c>
      <c r="B41" s="200">
        <v>41</v>
      </c>
      <c r="C41" s="198" t="s">
        <v>122</v>
      </c>
      <c r="D41" s="198" t="s">
        <v>330</v>
      </c>
      <c r="E41" s="198" t="s">
        <v>336</v>
      </c>
      <c r="F41" s="198" t="s">
        <v>346</v>
      </c>
      <c r="G41" s="268" t="s">
        <v>162</v>
      </c>
      <c r="H41" s="198" t="s">
        <v>208</v>
      </c>
      <c r="I41" s="205" t="s">
        <v>279</v>
      </c>
      <c r="J41" s="269" t="s">
        <v>812</v>
      </c>
      <c r="K41" s="208">
        <v>3.0231140000000001</v>
      </c>
      <c r="L41" s="198">
        <v>163</v>
      </c>
      <c r="M41" s="198" t="s">
        <v>1891</v>
      </c>
    </row>
    <row r="42" spans="1:13" ht="26.25" customHeight="1">
      <c r="A42" s="257" t="s">
        <v>358</v>
      </c>
      <c r="B42" s="199">
        <v>118</v>
      </c>
      <c r="C42" s="199" t="s">
        <v>140</v>
      </c>
      <c r="D42" s="199" t="s">
        <v>327</v>
      </c>
      <c r="E42" s="199" t="s">
        <v>331</v>
      </c>
      <c r="F42" s="199" t="s">
        <v>332</v>
      </c>
      <c r="G42" s="199" t="s">
        <v>348</v>
      </c>
      <c r="H42" s="153" t="s">
        <v>229</v>
      </c>
      <c r="I42" s="232" t="s">
        <v>263</v>
      </c>
      <c r="J42" s="202" t="s">
        <v>550</v>
      </c>
      <c r="K42" s="209">
        <v>0.61</v>
      </c>
      <c r="L42" s="205">
        <v>51</v>
      </c>
      <c r="M42" s="153" t="s">
        <v>1889</v>
      </c>
    </row>
    <row r="43" spans="1:13" ht="26.25" customHeight="1">
      <c r="A43" s="257" t="s">
        <v>358</v>
      </c>
      <c r="B43" s="199">
        <v>126</v>
      </c>
      <c r="C43" s="199" t="s">
        <v>140</v>
      </c>
      <c r="D43" s="199" t="s">
        <v>327</v>
      </c>
      <c r="E43" s="199" t="s">
        <v>331</v>
      </c>
      <c r="F43" s="199" t="s">
        <v>332</v>
      </c>
      <c r="G43" s="199" t="s">
        <v>143</v>
      </c>
      <c r="H43" s="153" t="s">
        <v>240</v>
      </c>
      <c r="I43" s="202" t="s">
        <v>226</v>
      </c>
      <c r="J43" s="237" t="s">
        <v>378</v>
      </c>
      <c r="K43" s="204">
        <v>0.15778700000000001</v>
      </c>
      <c r="L43" s="236">
        <v>4</v>
      </c>
      <c r="M43" s="266" t="s">
        <v>1891</v>
      </c>
    </row>
    <row r="44" spans="1:13" ht="26.25" customHeight="1">
      <c r="A44" s="257" t="s">
        <v>358</v>
      </c>
      <c r="B44" s="200">
        <v>79</v>
      </c>
      <c r="C44" s="198" t="s">
        <v>122</v>
      </c>
      <c r="D44" s="198" t="s">
        <v>330</v>
      </c>
      <c r="E44" s="198" t="s">
        <v>334</v>
      </c>
      <c r="F44" s="198" t="s">
        <v>341</v>
      </c>
      <c r="G44" s="199" t="s">
        <v>354</v>
      </c>
      <c r="H44" s="153" t="s">
        <v>240</v>
      </c>
      <c r="I44" s="232" t="s">
        <v>290</v>
      </c>
      <c r="J44" s="202" t="s">
        <v>534</v>
      </c>
      <c r="K44" s="209">
        <v>0.1</v>
      </c>
      <c r="L44" s="205">
        <v>8</v>
      </c>
      <c r="M44" s="153" t="s">
        <v>1889</v>
      </c>
    </row>
    <row r="45" spans="1:13" ht="26.25" customHeight="1">
      <c r="A45" s="257" t="s">
        <v>358</v>
      </c>
      <c r="B45" s="199">
        <v>114</v>
      </c>
      <c r="C45" s="199" t="s">
        <v>140</v>
      </c>
      <c r="D45" s="199" t="s">
        <v>327</v>
      </c>
      <c r="E45" s="199" t="s">
        <v>331</v>
      </c>
      <c r="F45" s="199" t="s">
        <v>332</v>
      </c>
      <c r="G45" s="199" t="s">
        <v>340</v>
      </c>
      <c r="H45" s="153" t="s">
        <v>269</v>
      </c>
      <c r="I45" s="232" t="s">
        <v>194</v>
      </c>
      <c r="J45" s="237" t="s">
        <v>910</v>
      </c>
      <c r="K45" s="235">
        <v>2.6517740000000001</v>
      </c>
      <c r="L45" s="233">
        <v>2</v>
      </c>
      <c r="M45" s="236" t="s">
        <v>1892</v>
      </c>
    </row>
    <row r="46" spans="1:13" ht="26.25" customHeight="1">
      <c r="A46" s="257" t="s">
        <v>358</v>
      </c>
      <c r="B46" s="200">
        <v>20</v>
      </c>
      <c r="C46" s="198" t="s">
        <v>122</v>
      </c>
      <c r="D46" s="198" t="s">
        <v>330</v>
      </c>
      <c r="E46" s="198" t="s">
        <v>336</v>
      </c>
      <c r="F46" s="198" t="s">
        <v>346</v>
      </c>
      <c r="G46" s="199" t="s">
        <v>150</v>
      </c>
      <c r="H46" s="153" t="s">
        <v>217</v>
      </c>
      <c r="I46" s="232" t="s">
        <v>270</v>
      </c>
      <c r="J46" s="237" t="s">
        <v>471</v>
      </c>
      <c r="K46" s="235">
        <v>0.13</v>
      </c>
      <c r="L46" s="233">
        <v>12</v>
      </c>
      <c r="M46" s="266" t="s">
        <v>1891</v>
      </c>
    </row>
    <row r="47" spans="1:13" ht="26.25" customHeight="1">
      <c r="A47" s="257" t="s">
        <v>358</v>
      </c>
      <c r="B47" s="200">
        <v>14</v>
      </c>
      <c r="C47" s="198" t="s">
        <v>122</v>
      </c>
      <c r="D47" s="198" t="s">
        <v>330</v>
      </c>
      <c r="E47" s="207" t="s">
        <v>336</v>
      </c>
      <c r="F47" s="207" t="s">
        <v>346</v>
      </c>
      <c r="G47" s="198" t="s">
        <v>166</v>
      </c>
      <c r="H47" s="198" t="s">
        <v>240</v>
      </c>
      <c r="I47" s="205" t="s">
        <v>293</v>
      </c>
      <c r="J47" s="206" t="s">
        <v>840</v>
      </c>
      <c r="K47" s="208">
        <v>17.893369</v>
      </c>
      <c r="L47" s="198">
        <v>1025</v>
      </c>
      <c r="M47" s="198" t="s">
        <v>1892</v>
      </c>
    </row>
    <row r="48" spans="1:13" ht="26.25" customHeight="1">
      <c r="A48" s="257" t="s">
        <v>358</v>
      </c>
      <c r="B48" s="199">
        <v>91</v>
      </c>
      <c r="C48" s="199" t="s">
        <v>140</v>
      </c>
      <c r="D48" s="199" t="s">
        <v>327</v>
      </c>
      <c r="E48" s="199" t="s">
        <v>331</v>
      </c>
      <c r="F48" s="199" t="s">
        <v>332</v>
      </c>
      <c r="G48" s="199" t="s">
        <v>143</v>
      </c>
      <c r="H48" s="153" t="s">
        <v>269</v>
      </c>
      <c r="I48" s="232" t="s">
        <v>209</v>
      </c>
      <c r="J48" s="237" t="s">
        <v>376</v>
      </c>
      <c r="K48" s="235">
        <v>0.22</v>
      </c>
      <c r="L48" s="233">
        <v>16</v>
      </c>
      <c r="M48" s="266" t="s">
        <v>1891</v>
      </c>
    </row>
    <row r="49" spans="1:13" ht="26.25" customHeight="1">
      <c r="A49" s="257" t="s">
        <v>358</v>
      </c>
      <c r="B49" s="200">
        <v>73</v>
      </c>
      <c r="C49" s="198" t="s">
        <v>122</v>
      </c>
      <c r="D49" s="198" t="s">
        <v>330</v>
      </c>
      <c r="E49" s="198" t="s">
        <v>159</v>
      </c>
      <c r="F49" s="198" t="s">
        <v>339</v>
      </c>
      <c r="G49" s="199" t="s">
        <v>352</v>
      </c>
      <c r="H49" s="153" t="s">
        <v>269</v>
      </c>
      <c r="I49" s="232" t="s">
        <v>209</v>
      </c>
      <c r="J49" s="202" t="s">
        <v>595</v>
      </c>
      <c r="K49" s="209">
        <v>3.51</v>
      </c>
      <c r="L49" s="205">
        <v>343</v>
      </c>
      <c r="M49" s="153" t="s">
        <v>1889</v>
      </c>
    </row>
    <row r="50" spans="1:13" ht="26.25" customHeight="1">
      <c r="A50" s="257" t="s">
        <v>358</v>
      </c>
      <c r="B50" s="200">
        <v>23</v>
      </c>
      <c r="C50" s="198" t="s">
        <v>122</v>
      </c>
      <c r="D50" s="198" t="s">
        <v>330</v>
      </c>
      <c r="E50" s="207" t="s">
        <v>336</v>
      </c>
      <c r="F50" s="207" t="s">
        <v>346</v>
      </c>
      <c r="G50" s="199" t="s">
        <v>354</v>
      </c>
      <c r="H50" s="153" t="s">
        <v>269</v>
      </c>
      <c r="I50" s="232" t="s">
        <v>209</v>
      </c>
      <c r="J50" s="202" t="s">
        <v>526</v>
      </c>
      <c r="K50" s="209">
        <v>0.43</v>
      </c>
      <c r="L50" s="205">
        <v>50</v>
      </c>
      <c r="M50" s="153" t="s">
        <v>1889</v>
      </c>
    </row>
    <row r="51" spans="1:13" ht="26.25" customHeight="1">
      <c r="A51" s="257" t="s">
        <v>358</v>
      </c>
      <c r="B51" s="200">
        <v>16</v>
      </c>
      <c r="C51" s="198" t="s">
        <v>122</v>
      </c>
      <c r="D51" s="198" t="s">
        <v>330</v>
      </c>
      <c r="E51" s="198" t="s">
        <v>336</v>
      </c>
      <c r="F51" s="198" t="s">
        <v>346</v>
      </c>
      <c r="G51" s="199" t="s">
        <v>335</v>
      </c>
      <c r="H51" s="153" t="s">
        <v>269</v>
      </c>
      <c r="I51" s="232" t="s">
        <v>209</v>
      </c>
      <c r="J51" s="237" t="s">
        <v>951</v>
      </c>
      <c r="K51" s="235">
        <v>2.2699690000000001</v>
      </c>
      <c r="L51" s="236">
        <v>1</v>
      </c>
      <c r="M51" s="236" t="s">
        <v>1892</v>
      </c>
    </row>
    <row r="52" spans="1:13" ht="26.25" customHeight="1">
      <c r="A52" s="257" t="s">
        <v>358</v>
      </c>
      <c r="B52" s="200">
        <v>18</v>
      </c>
      <c r="C52" s="198" t="s">
        <v>122</v>
      </c>
      <c r="D52" s="198" t="s">
        <v>330</v>
      </c>
      <c r="E52" s="207" t="s">
        <v>336</v>
      </c>
      <c r="F52" s="207" t="s">
        <v>346</v>
      </c>
      <c r="G52" s="198" t="s">
        <v>350</v>
      </c>
      <c r="H52" s="198" t="s">
        <v>240</v>
      </c>
      <c r="I52" s="205" t="s">
        <v>293</v>
      </c>
      <c r="J52" s="206" t="s">
        <v>879</v>
      </c>
      <c r="K52" s="208">
        <v>12.288187000000001</v>
      </c>
      <c r="L52" s="198">
        <v>589</v>
      </c>
      <c r="M52" s="198" t="s">
        <v>1889</v>
      </c>
    </row>
    <row r="53" spans="1:13" ht="26.25" customHeight="1">
      <c r="A53" s="257" t="s">
        <v>358</v>
      </c>
      <c r="B53" s="200">
        <v>25</v>
      </c>
      <c r="C53" s="198" t="s">
        <v>122</v>
      </c>
      <c r="D53" s="198" t="s">
        <v>330</v>
      </c>
      <c r="E53" s="207" t="s">
        <v>336</v>
      </c>
      <c r="F53" s="207" t="s">
        <v>346</v>
      </c>
      <c r="G53" s="198" t="s">
        <v>162</v>
      </c>
      <c r="H53" s="198" t="s">
        <v>269</v>
      </c>
      <c r="I53" s="205" t="s">
        <v>209</v>
      </c>
      <c r="J53" s="206" t="s">
        <v>818</v>
      </c>
      <c r="K53" s="208">
        <v>1.038168</v>
      </c>
      <c r="L53" s="198">
        <v>45</v>
      </c>
      <c r="M53" s="198" t="s">
        <v>1891</v>
      </c>
    </row>
    <row r="54" spans="1:13" ht="26.25" customHeight="1">
      <c r="A54" s="257" t="s">
        <v>358</v>
      </c>
      <c r="B54" s="200">
        <v>38</v>
      </c>
      <c r="C54" s="198" t="s">
        <v>122</v>
      </c>
      <c r="D54" s="198" t="s">
        <v>330</v>
      </c>
      <c r="E54" s="198" t="s">
        <v>336</v>
      </c>
      <c r="F54" s="198" t="s">
        <v>346</v>
      </c>
      <c r="G54" s="199" t="s">
        <v>347</v>
      </c>
      <c r="H54" s="153" t="s">
        <v>225</v>
      </c>
      <c r="I54" s="232" t="s">
        <v>261</v>
      </c>
      <c r="J54" s="218" t="s">
        <v>523</v>
      </c>
      <c r="K54" s="209">
        <v>0.11</v>
      </c>
      <c r="L54" s="205">
        <v>12</v>
      </c>
      <c r="M54" s="153" t="s">
        <v>1889</v>
      </c>
    </row>
    <row r="55" spans="1:13" ht="26.25" customHeight="1">
      <c r="A55" s="257" t="s">
        <v>358</v>
      </c>
      <c r="B55" s="200">
        <v>13</v>
      </c>
      <c r="C55" s="198" t="s">
        <v>122</v>
      </c>
      <c r="D55" s="198" t="s">
        <v>330</v>
      </c>
      <c r="E55" s="207" t="s">
        <v>336</v>
      </c>
      <c r="F55" s="207" t="s">
        <v>346</v>
      </c>
      <c r="G55" s="199" t="s">
        <v>338</v>
      </c>
      <c r="H55" s="153" t="s">
        <v>269</v>
      </c>
      <c r="I55" s="232" t="s">
        <v>209</v>
      </c>
      <c r="J55" s="237" t="s">
        <v>954</v>
      </c>
      <c r="K55" s="235">
        <v>12.87247</v>
      </c>
      <c r="L55" s="236">
        <v>3</v>
      </c>
      <c r="M55" s="236" t="s">
        <v>1892</v>
      </c>
    </row>
    <row r="56" spans="1:13" ht="26.25" customHeight="1">
      <c r="A56" s="257" t="s">
        <v>358</v>
      </c>
      <c r="B56" s="199">
        <v>93</v>
      </c>
      <c r="C56" s="199" t="s">
        <v>140</v>
      </c>
      <c r="D56" s="199" t="s">
        <v>327</v>
      </c>
      <c r="E56" s="199" t="s">
        <v>331</v>
      </c>
      <c r="F56" s="199" t="s">
        <v>332</v>
      </c>
      <c r="G56" s="199" t="s">
        <v>143</v>
      </c>
      <c r="H56" s="153" t="s">
        <v>240</v>
      </c>
      <c r="I56" s="232" t="s">
        <v>230</v>
      </c>
      <c r="J56" s="237" t="s">
        <v>380</v>
      </c>
      <c r="K56" s="235">
        <v>0.13</v>
      </c>
      <c r="L56" s="233">
        <v>2</v>
      </c>
      <c r="M56" s="266" t="s">
        <v>1891</v>
      </c>
    </row>
    <row r="57" spans="1:13" ht="26.25" customHeight="1">
      <c r="A57" s="257" t="s">
        <v>358</v>
      </c>
      <c r="B57" s="200">
        <v>57</v>
      </c>
      <c r="C57" s="198" t="s">
        <v>122</v>
      </c>
      <c r="D57" s="198" t="s">
        <v>330</v>
      </c>
      <c r="E57" s="198" t="s">
        <v>336</v>
      </c>
      <c r="F57" s="198" t="s">
        <v>346</v>
      </c>
      <c r="G57" s="198" t="s">
        <v>350</v>
      </c>
      <c r="H57" s="198" t="s">
        <v>229</v>
      </c>
      <c r="I57" s="205" t="s">
        <v>261</v>
      </c>
      <c r="J57" s="206" t="s">
        <v>881</v>
      </c>
      <c r="K57" s="208">
        <v>0.91574599999999995</v>
      </c>
      <c r="L57" s="198">
        <v>36</v>
      </c>
      <c r="M57" s="198" t="s">
        <v>1889</v>
      </c>
    </row>
    <row r="58" spans="1:13" ht="26.25" customHeight="1">
      <c r="A58" s="257" t="s">
        <v>358</v>
      </c>
      <c r="B58" s="199">
        <v>90</v>
      </c>
      <c r="C58" s="199" t="s">
        <v>140</v>
      </c>
      <c r="D58" s="199" t="s">
        <v>327</v>
      </c>
      <c r="E58" s="199" t="s">
        <v>331</v>
      </c>
      <c r="F58" s="199" t="s">
        <v>332</v>
      </c>
      <c r="G58" s="268" t="s">
        <v>350</v>
      </c>
      <c r="H58" s="198" t="s">
        <v>240</v>
      </c>
      <c r="I58" s="205" t="s">
        <v>293</v>
      </c>
      <c r="J58" s="269" t="s">
        <v>883</v>
      </c>
      <c r="K58" s="208">
        <v>1.007736</v>
      </c>
      <c r="L58" s="198">
        <v>61</v>
      </c>
      <c r="M58" s="198" t="s">
        <v>1889</v>
      </c>
    </row>
    <row r="59" spans="1:13" ht="26.25" customHeight="1">
      <c r="A59" s="257" t="s">
        <v>358</v>
      </c>
      <c r="B59" s="200">
        <v>33</v>
      </c>
      <c r="C59" s="198" t="s">
        <v>122</v>
      </c>
      <c r="D59" s="198" t="s">
        <v>330</v>
      </c>
      <c r="E59" s="198" t="s">
        <v>336</v>
      </c>
      <c r="F59" s="198" t="s">
        <v>346</v>
      </c>
      <c r="G59" s="198" t="s">
        <v>350</v>
      </c>
      <c r="H59" s="198" t="s">
        <v>229</v>
      </c>
      <c r="I59" s="205" t="s">
        <v>245</v>
      </c>
      <c r="J59" s="206" t="s">
        <v>885</v>
      </c>
      <c r="K59" s="208">
        <v>9.2463960000000007</v>
      </c>
      <c r="L59" s="198">
        <v>563</v>
      </c>
      <c r="M59" s="198" t="s">
        <v>1889</v>
      </c>
    </row>
    <row r="60" spans="1:13" ht="26.25" customHeight="1">
      <c r="A60" s="257" t="s">
        <v>358</v>
      </c>
      <c r="B60" s="200">
        <v>34</v>
      </c>
      <c r="C60" s="198" t="s">
        <v>122</v>
      </c>
      <c r="D60" s="198" t="s">
        <v>330</v>
      </c>
      <c r="E60" s="198" t="s">
        <v>336</v>
      </c>
      <c r="F60" s="198" t="s">
        <v>346</v>
      </c>
      <c r="G60" s="199" t="s">
        <v>147</v>
      </c>
      <c r="H60" s="153" t="s">
        <v>236</v>
      </c>
      <c r="I60" s="232" t="s">
        <v>296</v>
      </c>
      <c r="J60" s="237" t="s">
        <v>489</v>
      </c>
      <c r="K60" s="235">
        <v>0.16</v>
      </c>
      <c r="L60" s="233">
        <v>6</v>
      </c>
      <c r="M60" s="266" t="s">
        <v>1891</v>
      </c>
    </row>
    <row r="61" spans="1:13" ht="26.25" customHeight="1">
      <c r="A61" s="257" t="s">
        <v>358</v>
      </c>
      <c r="B61" s="200" t="s">
        <v>407</v>
      </c>
      <c r="C61" s="198" t="s">
        <v>140</v>
      </c>
      <c r="D61" s="199" t="s">
        <v>327</v>
      </c>
      <c r="E61" s="199" t="s">
        <v>331</v>
      </c>
      <c r="F61" s="199" t="s">
        <v>333</v>
      </c>
      <c r="G61" s="199" t="s">
        <v>130</v>
      </c>
      <c r="H61" s="153" t="s">
        <v>225</v>
      </c>
      <c r="I61" s="232" t="s">
        <v>256</v>
      </c>
      <c r="J61" s="237" t="s">
        <v>911</v>
      </c>
      <c r="K61" s="235">
        <v>0.30258400000000002</v>
      </c>
      <c r="L61" s="236">
        <v>3</v>
      </c>
      <c r="M61" s="236" t="s">
        <v>1890</v>
      </c>
    </row>
    <row r="62" spans="1:13" ht="26.25" customHeight="1">
      <c r="A62" s="257" t="s">
        <v>358</v>
      </c>
      <c r="B62" s="199">
        <v>78</v>
      </c>
      <c r="C62" s="199" t="s">
        <v>140</v>
      </c>
      <c r="D62" s="199" t="s">
        <v>327</v>
      </c>
      <c r="E62" s="199" t="s">
        <v>331</v>
      </c>
      <c r="F62" s="199" t="s">
        <v>332</v>
      </c>
      <c r="G62" s="268" t="s">
        <v>350</v>
      </c>
      <c r="H62" s="198" t="s">
        <v>265</v>
      </c>
      <c r="I62" s="205" t="s">
        <v>266</v>
      </c>
      <c r="J62" s="269" t="s">
        <v>863</v>
      </c>
      <c r="K62" s="208">
        <v>2.485417</v>
      </c>
      <c r="L62" s="198">
        <v>162</v>
      </c>
      <c r="M62" s="198" t="s">
        <v>1889</v>
      </c>
    </row>
    <row r="63" spans="1:13" ht="26.25" customHeight="1">
      <c r="A63" s="257" t="s">
        <v>358</v>
      </c>
      <c r="B63" s="200">
        <v>26</v>
      </c>
      <c r="C63" s="198" t="s">
        <v>122</v>
      </c>
      <c r="D63" s="198" t="s">
        <v>330</v>
      </c>
      <c r="E63" s="198" t="s">
        <v>336</v>
      </c>
      <c r="F63" s="198" t="s">
        <v>346</v>
      </c>
      <c r="G63" s="198" t="s">
        <v>162</v>
      </c>
      <c r="H63" s="198" t="s">
        <v>265</v>
      </c>
      <c r="I63" s="205" t="s">
        <v>270</v>
      </c>
      <c r="J63" s="270" t="s">
        <v>822</v>
      </c>
      <c r="K63" s="208">
        <v>3.624609</v>
      </c>
      <c r="L63" s="198">
        <v>192</v>
      </c>
      <c r="M63" s="198" t="s">
        <v>1891</v>
      </c>
    </row>
    <row r="64" spans="1:13" ht="26.25" customHeight="1">
      <c r="A64" s="257" t="s">
        <v>358</v>
      </c>
      <c r="B64" s="199">
        <v>72</v>
      </c>
      <c r="C64" s="199" t="s">
        <v>140</v>
      </c>
      <c r="D64" s="199" t="s">
        <v>327</v>
      </c>
      <c r="E64" s="199" t="s">
        <v>331</v>
      </c>
      <c r="F64" s="199" t="s">
        <v>332</v>
      </c>
      <c r="G64" s="198" t="s">
        <v>162</v>
      </c>
      <c r="H64" s="198" t="s">
        <v>269</v>
      </c>
      <c r="I64" s="205" t="s">
        <v>209</v>
      </c>
      <c r="J64" s="206" t="s">
        <v>824</v>
      </c>
      <c r="K64" s="208">
        <v>5.7585699999999997</v>
      </c>
      <c r="L64" s="198">
        <v>259</v>
      </c>
      <c r="M64" s="198" t="s">
        <v>1891</v>
      </c>
    </row>
    <row r="65" spans="1:13" ht="26.25" customHeight="1">
      <c r="A65" s="257" t="s">
        <v>358</v>
      </c>
      <c r="B65" s="199">
        <v>99</v>
      </c>
      <c r="C65" s="199" t="s">
        <v>140</v>
      </c>
      <c r="D65" s="199" t="s">
        <v>327</v>
      </c>
      <c r="E65" s="199" t="s">
        <v>331</v>
      </c>
      <c r="F65" s="199" t="s">
        <v>332</v>
      </c>
      <c r="G65" s="199" t="s">
        <v>353</v>
      </c>
      <c r="H65" s="153" t="s">
        <v>269</v>
      </c>
      <c r="I65" s="232" t="s">
        <v>209</v>
      </c>
      <c r="J65" s="267" t="s">
        <v>947</v>
      </c>
      <c r="K65" s="209">
        <v>0.45</v>
      </c>
      <c r="L65" s="205">
        <v>36</v>
      </c>
      <c r="M65" s="153" t="s">
        <v>1889</v>
      </c>
    </row>
    <row r="66" spans="1:13" ht="26.25" customHeight="1">
      <c r="A66" s="257" t="s">
        <v>358</v>
      </c>
      <c r="B66" s="199">
        <v>54</v>
      </c>
      <c r="C66" s="199" t="s">
        <v>140</v>
      </c>
      <c r="D66" s="199" t="s">
        <v>327</v>
      </c>
      <c r="E66" s="199" t="s">
        <v>331</v>
      </c>
      <c r="F66" s="199" t="s">
        <v>332</v>
      </c>
      <c r="G66" s="199" t="s">
        <v>353</v>
      </c>
      <c r="H66" s="153" t="s">
        <v>269</v>
      </c>
      <c r="I66" s="232" t="s">
        <v>209</v>
      </c>
      <c r="J66" s="267" t="s">
        <v>1881</v>
      </c>
      <c r="K66" s="209">
        <v>0.47</v>
      </c>
      <c r="L66" s="205">
        <v>43</v>
      </c>
      <c r="M66" s="153" t="s">
        <v>1889</v>
      </c>
    </row>
    <row r="67" spans="1:13" ht="26.25" customHeight="1">
      <c r="A67" s="257" t="s">
        <v>358</v>
      </c>
      <c r="B67" s="200">
        <v>53</v>
      </c>
      <c r="C67" s="198" t="s">
        <v>122</v>
      </c>
      <c r="D67" s="198" t="s">
        <v>330</v>
      </c>
      <c r="E67" s="198" t="s">
        <v>336</v>
      </c>
      <c r="F67" s="198" t="s">
        <v>346</v>
      </c>
      <c r="G67" s="199" t="s">
        <v>166</v>
      </c>
      <c r="H67" s="153" t="s">
        <v>236</v>
      </c>
      <c r="I67" s="232" t="s">
        <v>237</v>
      </c>
      <c r="J67" s="202" t="s">
        <v>617</v>
      </c>
      <c r="K67" s="209">
        <v>0.39</v>
      </c>
      <c r="L67" s="205">
        <v>39</v>
      </c>
      <c r="M67" s="153" t="s">
        <v>1889</v>
      </c>
    </row>
    <row r="68" spans="1:13" ht="26.25" customHeight="1">
      <c r="A68" s="257" t="s">
        <v>358</v>
      </c>
      <c r="B68" s="199">
        <v>140</v>
      </c>
      <c r="C68" s="199" t="s">
        <v>140</v>
      </c>
      <c r="D68" s="199" t="s">
        <v>327</v>
      </c>
      <c r="E68" s="199" t="s">
        <v>331</v>
      </c>
      <c r="F68" s="199" t="s">
        <v>332</v>
      </c>
      <c r="G68" s="199" t="s">
        <v>335</v>
      </c>
      <c r="H68" s="153" t="s">
        <v>217</v>
      </c>
      <c r="I68" s="232" t="s">
        <v>215</v>
      </c>
      <c r="J68" s="237" t="s">
        <v>904</v>
      </c>
      <c r="K68" s="235">
        <v>0.31628600000000001</v>
      </c>
      <c r="L68" s="233">
        <v>28</v>
      </c>
      <c r="M68" s="236" t="s">
        <v>1892</v>
      </c>
    </row>
    <row r="69" spans="1:13" ht="26.25" customHeight="1">
      <c r="A69" s="257" t="s">
        <v>358</v>
      </c>
      <c r="B69" s="200">
        <v>102</v>
      </c>
      <c r="C69" s="199" t="s">
        <v>122</v>
      </c>
      <c r="D69" s="199" t="s">
        <v>159</v>
      </c>
      <c r="E69" s="199" t="s">
        <v>159</v>
      </c>
      <c r="F69" s="199" t="s">
        <v>333</v>
      </c>
      <c r="G69" s="199" t="s">
        <v>348</v>
      </c>
      <c r="H69" s="153" t="s">
        <v>236</v>
      </c>
      <c r="I69" s="232" t="s">
        <v>296</v>
      </c>
      <c r="J69" s="202" t="s">
        <v>597</v>
      </c>
      <c r="K69" s="209">
        <v>0.24</v>
      </c>
      <c r="L69" s="205">
        <v>11</v>
      </c>
      <c r="M69" s="153" t="s">
        <v>1889</v>
      </c>
    </row>
    <row r="70" spans="1:13" ht="26.25" customHeight="1">
      <c r="A70" s="257" t="s">
        <v>358</v>
      </c>
      <c r="B70" s="199">
        <v>100</v>
      </c>
      <c r="C70" s="199" t="s">
        <v>140</v>
      </c>
      <c r="D70" s="199" t="s">
        <v>327</v>
      </c>
      <c r="E70" s="199" t="s">
        <v>331</v>
      </c>
      <c r="F70" s="199" t="s">
        <v>332</v>
      </c>
      <c r="G70" s="198" t="s">
        <v>350</v>
      </c>
      <c r="H70" s="198" t="s">
        <v>240</v>
      </c>
      <c r="I70" s="205" t="s">
        <v>293</v>
      </c>
      <c r="J70" s="206" t="s">
        <v>887</v>
      </c>
      <c r="K70" s="208">
        <v>3.6188220000000002</v>
      </c>
      <c r="L70" s="198">
        <v>68</v>
      </c>
      <c r="M70" s="198" t="s">
        <v>1889</v>
      </c>
    </row>
    <row r="71" spans="1:13" ht="26.25" customHeight="1">
      <c r="A71" s="257" t="s">
        <v>358</v>
      </c>
      <c r="B71" s="199">
        <v>127</v>
      </c>
      <c r="C71" s="199" t="s">
        <v>140</v>
      </c>
      <c r="D71" s="199" t="s">
        <v>327</v>
      </c>
      <c r="E71" s="199" t="s">
        <v>331</v>
      </c>
      <c r="F71" s="199" t="s">
        <v>332</v>
      </c>
      <c r="G71" s="199" t="s">
        <v>147</v>
      </c>
      <c r="H71" s="153" t="s">
        <v>225</v>
      </c>
      <c r="I71" s="232" t="s">
        <v>256</v>
      </c>
      <c r="J71" s="202" t="s">
        <v>486</v>
      </c>
      <c r="K71" s="209">
        <v>0.39</v>
      </c>
      <c r="L71" s="205">
        <v>26</v>
      </c>
      <c r="M71" s="205" t="s">
        <v>1890</v>
      </c>
    </row>
    <row r="72" spans="1:13" ht="26.25" customHeight="1">
      <c r="A72" s="257" t="s">
        <v>358</v>
      </c>
      <c r="B72" s="200">
        <v>62</v>
      </c>
      <c r="C72" s="198" t="s">
        <v>122</v>
      </c>
      <c r="D72" s="198" t="s">
        <v>159</v>
      </c>
      <c r="E72" s="198" t="s">
        <v>159</v>
      </c>
      <c r="F72" s="198" t="s">
        <v>333</v>
      </c>
      <c r="G72" s="199" t="s">
        <v>338</v>
      </c>
      <c r="H72" s="153" t="s">
        <v>214</v>
      </c>
      <c r="I72" s="232" t="s">
        <v>274</v>
      </c>
      <c r="J72" s="237" t="s">
        <v>915</v>
      </c>
      <c r="K72" s="235">
        <v>3.7930999999999999E-2</v>
      </c>
      <c r="L72" s="233">
        <v>5</v>
      </c>
      <c r="M72" s="236" t="s">
        <v>1892</v>
      </c>
    </row>
    <row r="73" spans="1:13" ht="26.25" customHeight="1">
      <c r="A73" s="257" t="s">
        <v>358</v>
      </c>
      <c r="B73" s="200">
        <v>48</v>
      </c>
      <c r="C73" s="198" t="s">
        <v>122</v>
      </c>
      <c r="D73" s="198" t="s">
        <v>330</v>
      </c>
      <c r="E73" s="198" t="s">
        <v>336</v>
      </c>
      <c r="F73" s="198" t="s">
        <v>346</v>
      </c>
      <c r="G73" s="199" t="s">
        <v>143</v>
      </c>
      <c r="H73" s="153" t="s">
        <v>269</v>
      </c>
      <c r="I73" s="232" t="s">
        <v>202</v>
      </c>
      <c r="J73" s="237" t="s">
        <v>393</v>
      </c>
      <c r="K73" s="235">
        <v>0.12</v>
      </c>
      <c r="L73" s="233">
        <v>10</v>
      </c>
      <c r="M73" s="266" t="s">
        <v>1891</v>
      </c>
    </row>
    <row r="74" spans="1:13" ht="26.25" customHeight="1">
      <c r="A74" s="257" t="s">
        <v>358</v>
      </c>
      <c r="B74" s="200">
        <v>61</v>
      </c>
      <c r="C74" s="198" t="s">
        <v>122</v>
      </c>
      <c r="D74" s="198" t="s">
        <v>330</v>
      </c>
      <c r="E74" s="198" t="s">
        <v>334</v>
      </c>
      <c r="F74" s="198" t="s">
        <v>341</v>
      </c>
      <c r="G74" s="198" t="s">
        <v>347</v>
      </c>
      <c r="H74" s="198" t="s">
        <v>269</v>
      </c>
      <c r="I74" s="205" t="s">
        <v>202</v>
      </c>
      <c r="J74" s="206" t="s">
        <v>806</v>
      </c>
      <c r="K74" s="208">
        <v>27.588609000000002</v>
      </c>
      <c r="L74" s="198">
        <v>1675</v>
      </c>
      <c r="M74" s="198" t="s">
        <v>1893</v>
      </c>
    </row>
    <row r="75" spans="1:13" ht="26.25" customHeight="1">
      <c r="A75" s="257" t="s">
        <v>358</v>
      </c>
      <c r="B75" s="199">
        <v>107</v>
      </c>
      <c r="C75" s="199" t="s">
        <v>140</v>
      </c>
      <c r="D75" s="199" t="s">
        <v>327</v>
      </c>
      <c r="E75" s="199" t="s">
        <v>331</v>
      </c>
      <c r="F75" s="199" t="s">
        <v>332</v>
      </c>
      <c r="G75" s="199" t="s">
        <v>143</v>
      </c>
      <c r="H75" s="153" t="s">
        <v>214</v>
      </c>
      <c r="I75" s="232" t="s">
        <v>215</v>
      </c>
      <c r="J75" s="237" t="s">
        <v>395</v>
      </c>
      <c r="K75" s="235">
        <v>0.33</v>
      </c>
      <c r="L75" s="233">
        <v>8</v>
      </c>
      <c r="M75" s="266" t="s">
        <v>1891</v>
      </c>
    </row>
    <row r="76" spans="1:13" ht="26.25" customHeight="1">
      <c r="A76" s="257" t="s">
        <v>358</v>
      </c>
      <c r="B76" s="199">
        <v>119</v>
      </c>
      <c r="C76" s="199" t="s">
        <v>140</v>
      </c>
      <c r="D76" s="199" t="s">
        <v>327</v>
      </c>
      <c r="E76" s="199" t="s">
        <v>331</v>
      </c>
      <c r="F76" s="199" t="s">
        <v>332</v>
      </c>
      <c r="G76" s="199" t="s">
        <v>130</v>
      </c>
      <c r="H76" s="153" t="s">
        <v>217</v>
      </c>
      <c r="I76" s="232" t="s">
        <v>270</v>
      </c>
      <c r="J76" s="237" t="s">
        <v>958</v>
      </c>
      <c r="K76" s="235">
        <v>0.36989899999999998</v>
      </c>
      <c r="L76" s="233">
        <v>32</v>
      </c>
      <c r="M76" s="236" t="s">
        <v>1892</v>
      </c>
    </row>
    <row r="77" spans="1:13" ht="26.25" customHeight="1">
      <c r="A77" s="257" t="s">
        <v>358</v>
      </c>
      <c r="B77" s="200">
        <v>47</v>
      </c>
      <c r="C77" s="198" t="s">
        <v>122</v>
      </c>
      <c r="D77" s="198" t="s">
        <v>330</v>
      </c>
      <c r="E77" s="198" t="s">
        <v>336</v>
      </c>
      <c r="F77" s="198" t="s">
        <v>346</v>
      </c>
      <c r="G77" s="199" t="s">
        <v>147</v>
      </c>
      <c r="H77" s="153" t="s">
        <v>193</v>
      </c>
      <c r="I77" s="232" t="s">
        <v>218</v>
      </c>
      <c r="J77" s="237" t="s">
        <v>485</v>
      </c>
      <c r="K77" s="235">
        <v>8</v>
      </c>
      <c r="L77" s="236">
        <v>96</v>
      </c>
      <c r="M77" s="236" t="s">
        <v>1889</v>
      </c>
    </row>
    <row r="78" spans="1:13" ht="26.25" customHeight="1">
      <c r="A78" s="257" t="s">
        <v>358</v>
      </c>
      <c r="B78" s="200">
        <v>94</v>
      </c>
      <c r="C78" s="198" t="s">
        <v>122</v>
      </c>
      <c r="D78" s="198" t="s">
        <v>159</v>
      </c>
      <c r="E78" s="198" t="s">
        <v>159</v>
      </c>
      <c r="F78" s="198" t="s">
        <v>333</v>
      </c>
      <c r="G78" s="199" t="s">
        <v>353</v>
      </c>
      <c r="H78" s="153" t="s">
        <v>265</v>
      </c>
      <c r="I78" s="232" t="s">
        <v>270</v>
      </c>
      <c r="J78" s="202" t="s">
        <v>609</v>
      </c>
      <c r="K78" s="209">
        <v>0.28000000000000003</v>
      </c>
      <c r="L78" s="205">
        <v>23</v>
      </c>
      <c r="M78" s="153" t="s">
        <v>1889</v>
      </c>
    </row>
    <row r="79" spans="1:13" ht="26.25" customHeight="1">
      <c r="A79" s="257" t="s">
        <v>358</v>
      </c>
      <c r="B79" s="199">
        <v>106</v>
      </c>
      <c r="C79" s="199" t="s">
        <v>140</v>
      </c>
      <c r="D79" s="199" t="s">
        <v>327</v>
      </c>
      <c r="E79" s="199" t="s">
        <v>331</v>
      </c>
      <c r="F79" s="199" t="s">
        <v>332</v>
      </c>
      <c r="G79" s="198" t="s">
        <v>166</v>
      </c>
      <c r="H79" s="198" t="s">
        <v>240</v>
      </c>
      <c r="I79" s="205" t="s">
        <v>293</v>
      </c>
      <c r="J79" s="206" t="s">
        <v>842</v>
      </c>
      <c r="K79" s="208">
        <v>5.586576</v>
      </c>
      <c r="L79" s="198">
        <v>205</v>
      </c>
      <c r="M79" s="198" t="s">
        <v>1892</v>
      </c>
    </row>
    <row r="80" spans="1:13" ht="26.25" customHeight="1">
      <c r="A80" s="257" t="s">
        <v>358</v>
      </c>
      <c r="B80" s="200">
        <v>31</v>
      </c>
      <c r="C80" s="198" t="s">
        <v>122</v>
      </c>
      <c r="D80" s="198" t="s">
        <v>330</v>
      </c>
      <c r="E80" s="198" t="s">
        <v>336</v>
      </c>
      <c r="F80" s="198" t="s">
        <v>346</v>
      </c>
      <c r="G80" s="199" t="s">
        <v>147</v>
      </c>
      <c r="H80" s="153" t="s">
        <v>201</v>
      </c>
      <c r="I80" s="232" t="s">
        <v>218</v>
      </c>
      <c r="J80" s="237" t="s">
        <v>478</v>
      </c>
      <c r="K80" s="235">
        <v>10.050000000000001</v>
      </c>
      <c r="L80" s="236">
        <v>581</v>
      </c>
      <c r="M80" s="236" t="s">
        <v>1889</v>
      </c>
    </row>
    <row r="81" spans="1:13" ht="26.25" customHeight="1">
      <c r="A81" s="257" t="s">
        <v>358</v>
      </c>
      <c r="B81" s="199">
        <v>128</v>
      </c>
      <c r="C81" s="199" t="s">
        <v>140</v>
      </c>
      <c r="D81" s="199" t="s">
        <v>327</v>
      </c>
      <c r="E81" s="199" t="s">
        <v>331</v>
      </c>
      <c r="F81" s="199" t="s">
        <v>332</v>
      </c>
      <c r="G81" s="198" t="s">
        <v>166</v>
      </c>
      <c r="H81" s="198" t="s">
        <v>233</v>
      </c>
      <c r="I81" s="205" t="s">
        <v>241</v>
      </c>
      <c r="J81" s="206" t="s">
        <v>850</v>
      </c>
      <c r="K81" s="208">
        <v>2.0994809999999999</v>
      </c>
      <c r="L81" s="198">
        <v>59</v>
      </c>
      <c r="M81" s="198" t="s">
        <v>1892</v>
      </c>
    </row>
    <row r="82" spans="1:13" ht="26.25" customHeight="1">
      <c r="A82" s="257" t="s">
        <v>358</v>
      </c>
      <c r="B82" s="199">
        <v>120</v>
      </c>
      <c r="C82" s="199" t="s">
        <v>140</v>
      </c>
      <c r="D82" s="199" t="s">
        <v>327</v>
      </c>
      <c r="E82" s="199" t="s">
        <v>331</v>
      </c>
      <c r="F82" s="199" t="s">
        <v>332</v>
      </c>
      <c r="G82" s="199" t="s">
        <v>151</v>
      </c>
      <c r="H82" s="153" t="s">
        <v>225</v>
      </c>
      <c r="I82" s="232" t="s">
        <v>256</v>
      </c>
      <c r="J82" s="237" t="s">
        <v>463</v>
      </c>
      <c r="K82" s="235">
        <v>0.56999999999999995</v>
      </c>
      <c r="L82" s="236">
        <v>1</v>
      </c>
      <c r="M82" s="236" t="s">
        <v>1890</v>
      </c>
    </row>
    <row r="83" spans="1:13" ht="26.25" customHeight="1">
      <c r="A83" s="257" t="s">
        <v>358</v>
      </c>
      <c r="B83" s="199">
        <v>122</v>
      </c>
      <c r="C83" s="199" t="s">
        <v>140</v>
      </c>
      <c r="D83" s="199" t="s">
        <v>327</v>
      </c>
      <c r="E83" s="199" t="s">
        <v>331</v>
      </c>
      <c r="F83" s="199" t="s">
        <v>332</v>
      </c>
      <c r="G83" s="198" t="s">
        <v>347</v>
      </c>
      <c r="H83" s="198" t="s">
        <v>217</v>
      </c>
      <c r="I83" s="205" t="s">
        <v>215</v>
      </c>
      <c r="J83" s="206" t="s">
        <v>787</v>
      </c>
      <c r="K83" s="208">
        <v>4.115424</v>
      </c>
      <c r="L83" s="198">
        <v>251</v>
      </c>
      <c r="M83" s="198" t="s">
        <v>1893</v>
      </c>
    </row>
    <row r="84" spans="1:13" ht="26.25" customHeight="1">
      <c r="A84" s="257" t="s">
        <v>358</v>
      </c>
      <c r="B84" s="199">
        <v>111</v>
      </c>
      <c r="C84" s="199" t="s">
        <v>140</v>
      </c>
      <c r="D84" s="199" t="s">
        <v>327</v>
      </c>
      <c r="E84" s="199" t="s">
        <v>331</v>
      </c>
      <c r="F84" s="199" t="s">
        <v>332</v>
      </c>
      <c r="G84" s="198" t="s">
        <v>350</v>
      </c>
      <c r="H84" s="198" t="s">
        <v>236</v>
      </c>
      <c r="I84" s="205" t="s">
        <v>296</v>
      </c>
      <c r="J84" s="270" t="s">
        <v>867</v>
      </c>
      <c r="K84" s="208">
        <v>13.879495</v>
      </c>
      <c r="L84" s="198">
        <v>146</v>
      </c>
      <c r="M84" s="198" t="s">
        <v>1889</v>
      </c>
    </row>
    <row r="85" spans="1:13" ht="26.25" customHeight="1">
      <c r="A85" s="257" t="s">
        <v>358</v>
      </c>
      <c r="B85" s="199">
        <v>112</v>
      </c>
      <c r="C85" s="199" t="s">
        <v>140</v>
      </c>
      <c r="D85" s="199" t="s">
        <v>327</v>
      </c>
      <c r="E85" s="199" t="s">
        <v>331</v>
      </c>
      <c r="F85" s="199" t="s">
        <v>332</v>
      </c>
      <c r="G85" s="198" t="s">
        <v>162</v>
      </c>
      <c r="H85" s="198" t="s">
        <v>265</v>
      </c>
      <c r="I85" s="205" t="s">
        <v>270</v>
      </c>
      <c r="J85" s="206" t="s">
        <v>826</v>
      </c>
      <c r="K85" s="208">
        <v>2.3687589999999998</v>
      </c>
      <c r="L85" s="198">
        <v>207</v>
      </c>
      <c r="M85" s="198" t="s">
        <v>1891</v>
      </c>
    </row>
    <row r="86" spans="1:13" ht="26.25" customHeight="1">
      <c r="A86" s="257" t="s">
        <v>358</v>
      </c>
      <c r="B86" s="200">
        <v>97</v>
      </c>
      <c r="C86" s="198" t="s">
        <v>140</v>
      </c>
      <c r="D86" s="199" t="s">
        <v>327</v>
      </c>
      <c r="E86" s="199" t="s">
        <v>331</v>
      </c>
      <c r="F86" s="198" t="s">
        <v>332</v>
      </c>
      <c r="G86" s="199" t="s">
        <v>350</v>
      </c>
      <c r="H86" s="153" t="s">
        <v>269</v>
      </c>
      <c r="I86" s="232" t="s">
        <v>202</v>
      </c>
      <c r="J86" s="202" t="s">
        <v>557</v>
      </c>
      <c r="K86" s="209">
        <v>1.37</v>
      </c>
      <c r="L86" s="205">
        <v>95</v>
      </c>
      <c r="M86" s="153" t="s">
        <v>1889</v>
      </c>
    </row>
    <row r="87" spans="1:13" ht="26.25" customHeight="1">
      <c r="A87" s="257" t="s">
        <v>358</v>
      </c>
      <c r="B87" s="199">
        <v>76</v>
      </c>
      <c r="C87" s="199" t="s">
        <v>140</v>
      </c>
      <c r="D87" s="199" t="s">
        <v>327</v>
      </c>
      <c r="E87" s="199" t="s">
        <v>331</v>
      </c>
      <c r="F87" s="199" t="s">
        <v>332</v>
      </c>
      <c r="G87" s="199" t="s">
        <v>335</v>
      </c>
      <c r="H87" s="153" t="s">
        <v>225</v>
      </c>
      <c r="I87" s="232" t="s">
        <v>256</v>
      </c>
      <c r="J87" s="237" t="s">
        <v>906</v>
      </c>
      <c r="K87" s="235">
        <v>0.37240299999999998</v>
      </c>
      <c r="L87" s="236">
        <v>52</v>
      </c>
      <c r="M87" s="236" t="s">
        <v>1890</v>
      </c>
    </row>
    <row r="88" spans="1:13" ht="26.25" customHeight="1">
      <c r="A88" s="257" t="s">
        <v>358</v>
      </c>
      <c r="B88" s="199">
        <v>85</v>
      </c>
      <c r="C88" s="199" t="s">
        <v>140</v>
      </c>
      <c r="D88" s="199" t="s">
        <v>327</v>
      </c>
      <c r="E88" s="199" t="s">
        <v>331</v>
      </c>
      <c r="F88" s="199" t="s">
        <v>332</v>
      </c>
      <c r="G88" s="199" t="s">
        <v>152</v>
      </c>
      <c r="H88" s="153" t="s">
        <v>193</v>
      </c>
      <c r="I88" s="232" t="s">
        <v>218</v>
      </c>
      <c r="J88" s="237" t="s">
        <v>448</v>
      </c>
      <c r="K88" s="235">
        <v>1.51</v>
      </c>
      <c r="L88" s="233">
        <v>71</v>
      </c>
      <c r="M88" s="236" t="s">
        <v>1889</v>
      </c>
    </row>
    <row r="89" spans="1:13" ht="26.25" customHeight="1">
      <c r="A89" s="257" t="s">
        <v>358</v>
      </c>
      <c r="B89" s="200">
        <v>42</v>
      </c>
      <c r="C89" s="198" t="s">
        <v>122</v>
      </c>
      <c r="D89" s="198" t="s">
        <v>330</v>
      </c>
      <c r="E89" s="198" t="s">
        <v>334</v>
      </c>
      <c r="F89" s="198" t="s">
        <v>343</v>
      </c>
      <c r="G89" s="199" t="s">
        <v>353</v>
      </c>
      <c r="H89" s="153" t="s">
        <v>225</v>
      </c>
      <c r="I89" s="232" t="s">
        <v>261</v>
      </c>
      <c r="J89" s="202" t="s">
        <v>552</v>
      </c>
      <c r="K89" s="209">
        <v>0.25</v>
      </c>
      <c r="L89" s="205">
        <v>48</v>
      </c>
      <c r="M89" s="153" t="s">
        <v>1889</v>
      </c>
    </row>
    <row r="90" spans="1:13" ht="26.25" customHeight="1">
      <c r="A90" s="257" t="s">
        <v>358</v>
      </c>
      <c r="B90" s="200">
        <v>40</v>
      </c>
      <c r="C90" s="198" t="s">
        <v>122</v>
      </c>
      <c r="D90" s="198" t="s">
        <v>330</v>
      </c>
      <c r="E90" s="198" t="s">
        <v>334</v>
      </c>
      <c r="F90" s="198" t="s">
        <v>343</v>
      </c>
      <c r="G90" s="199" t="s">
        <v>354</v>
      </c>
      <c r="H90" s="153" t="s">
        <v>214</v>
      </c>
      <c r="I90" s="232" t="s">
        <v>274</v>
      </c>
      <c r="J90" s="202" t="s">
        <v>528</v>
      </c>
      <c r="K90" s="209">
        <v>0.23</v>
      </c>
      <c r="L90" s="205">
        <v>22</v>
      </c>
      <c r="M90" s="153" t="s">
        <v>1889</v>
      </c>
    </row>
    <row r="91" spans="1:13" ht="26.25" customHeight="1">
      <c r="A91" s="257" t="s">
        <v>358</v>
      </c>
      <c r="B91" s="200">
        <v>22</v>
      </c>
      <c r="C91" s="198" t="s">
        <v>122</v>
      </c>
      <c r="D91" s="198" t="s">
        <v>330</v>
      </c>
      <c r="E91" s="198" t="s">
        <v>336</v>
      </c>
      <c r="F91" s="198" t="s">
        <v>346</v>
      </c>
      <c r="G91" s="199" t="s">
        <v>150</v>
      </c>
      <c r="H91" s="153" t="s">
        <v>214</v>
      </c>
      <c r="I91" s="232" t="s">
        <v>274</v>
      </c>
      <c r="J91" s="237" t="s">
        <v>469</v>
      </c>
      <c r="K91" s="235">
        <v>0.17</v>
      </c>
      <c r="L91" s="233">
        <v>13</v>
      </c>
      <c r="M91" s="266" t="s">
        <v>1891</v>
      </c>
    </row>
    <row r="92" spans="1:13" ht="26.25" customHeight="1">
      <c r="A92" s="257" t="s">
        <v>358</v>
      </c>
      <c r="B92" s="200">
        <v>27</v>
      </c>
      <c r="C92" s="198" t="s">
        <v>122</v>
      </c>
      <c r="D92" s="198" t="s">
        <v>330</v>
      </c>
      <c r="E92" s="198" t="s">
        <v>336</v>
      </c>
      <c r="F92" s="198" t="s">
        <v>346</v>
      </c>
      <c r="G92" s="199" t="s">
        <v>348</v>
      </c>
      <c r="H92" s="153" t="s">
        <v>233</v>
      </c>
      <c r="I92" s="232" t="s">
        <v>241</v>
      </c>
      <c r="J92" s="202" t="s">
        <v>598</v>
      </c>
      <c r="K92" s="209">
        <v>0.83</v>
      </c>
      <c r="L92" s="205">
        <v>44</v>
      </c>
      <c r="M92" s="153" t="s">
        <v>1889</v>
      </c>
    </row>
    <row r="93" spans="1:13" ht="26.25" customHeight="1">
      <c r="A93" s="257" t="s">
        <v>358</v>
      </c>
      <c r="B93" s="200">
        <v>29</v>
      </c>
      <c r="C93" s="198" t="s">
        <v>122</v>
      </c>
      <c r="D93" s="198" t="s">
        <v>330</v>
      </c>
      <c r="E93" s="198" t="s">
        <v>336</v>
      </c>
      <c r="F93" s="198" t="s">
        <v>346</v>
      </c>
      <c r="G93" s="199" t="s">
        <v>340</v>
      </c>
      <c r="H93" s="153" t="s">
        <v>269</v>
      </c>
      <c r="I93" s="232" t="s">
        <v>194</v>
      </c>
      <c r="J93" s="237" t="s">
        <v>917</v>
      </c>
      <c r="K93" s="235">
        <v>4.2363270000000002</v>
      </c>
      <c r="L93" s="236">
        <v>2</v>
      </c>
      <c r="M93" s="236" t="s">
        <v>1894</v>
      </c>
    </row>
    <row r="94" spans="1:13" ht="26.25" customHeight="1">
      <c r="A94" s="257" t="s">
        <v>358</v>
      </c>
      <c r="B94" s="200"/>
      <c r="C94" s="198" t="s">
        <v>122</v>
      </c>
      <c r="D94" s="198" t="s">
        <v>330</v>
      </c>
      <c r="E94" s="198" t="s">
        <v>336</v>
      </c>
      <c r="F94" s="198" t="s">
        <v>346</v>
      </c>
      <c r="G94" s="198" t="s">
        <v>347</v>
      </c>
      <c r="H94" s="198" t="s">
        <v>265</v>
      </c>
      <c r="I94" s="205" t="s">
        <v>270</v>
      </c>
      <c r="J94" s="206" t="s">
        <v>809</v>
      </c>
      <c r="K94" s="208">
        <v>0.27377499999999999</v>
      </c>
      <c r="L94" s="198">
        <v>20</v>
      </c>
      <c r="M94" s="198" t="s">
        <v>1893</v>
      </c>
    </row>
    <row r="95" spans="1:13" ht="26.25" customHeight="1">
      <c r="A95" s="257" t="s">
        <v>358</v>
      </c>
      <c r="B95" s="199">
        <v>116</v>
      </c>
      <c r="C95" s="199" t="s">
        <v>140</v>
      </c>
      <c r="D95" s="199" t="s">
        <v>327</v>
      </c>
      <c r="E95" s="199" t="s">
        <v>331</v>
      </c>
      <c r="F95" s="199" t="s">
        <v>332</v>
      </c>
      <c r="G95" s="199" t="s">
        <v>354</v>
      </c>
      <c r="H95" s="153" t="s">
        <v>265</v>
      </c>
      <c r="I95" s="232" t="s">
        <v>270</v>
      </c>
      <c r="J95" s="202" t="s">
        <v>540</v>
      </c>
      <c r="K95" s="209">
        <v>0.1</v>
      </c>
      <c r="L95" s="205">
        <v>5</v>
      </c>
      <c r="M95" s="153" t="s">
        <v>1889</v>
      </c>
    </row>
    <row r="96" spans="1:13" ht="26.25" customHeight="1">
      <c r="A96" s="257" t="s">
        <v>358</v>
      </c>
      <c r="B96" s="199">
        <v>129</v>
      </c>
      <c r="C96" s="199" t="s">
        <v>140</v>
      </c>
      <c r="D96" s="199" t="s">
        <v>327</v>
      </c>
      <c r="E96" s="199" t="s">
        <v>331</v>
      </c>
      <c r="F96" s="199" t="s">
        <v>332</v>
      </c>
      <c r="G96" s="199" t="s">
        <v>354</v>
      </c>
      <c r="H96" s="153" t="s">
        <v>265</v>
      </c>
      <c r="I96" s="232" t="s">
        <v>270</v>
      </c>
      <c r="J96" s="202" t="s">
        <v>542</v>
      </c>
      <c r="K96" s="209">
        <v>0.1</v>
      </c>
      <c r="L96" s="205">
        <v>11</v>
      </c>
      <c r="M96" s="153" t="s">
        <v>1889</v>
      </c>
    </row>
    <row r="97" spans="1:13" ht="26.25" customHeight="1">
      <c r="A97" s="257" t="s">
        <v>358</v>
      </c>
      <c r="B97" s="199">
        <v>68</v>
      </c>
      <c r="C97" s="199" t="s">
        <v>122</v>
      </c>
      <c r="D97" s="199" t="s">
        <v>330</v>
      </c>
      <c r="E97" s="199" t="s">
        <v>334</v>
      </c>
      <c r="F97" s="199" t="s">
        <v>341</v>
      </c>
      <c r="G97" s="199" t="s">
        <v>354</v>
      </c>
      <c r="H97" s="153" t="s">
        <v>265</v>
      </c>
      <c r="I97" s="232" t="s">
        <v>270</v>
      </c>
      <c r="J97" s="202" t="s">
        <v>544</v>
      </c>
      <c r="K97" s="209">
        <v>0.16</v>
      </c>
      <c r="L97" s="205">
        <v>10</v>
      </c>
      <c r="M97" s="153" t="s">
        <v>1889</v>
      </c>
    </row>
    <row r="98" spans="1:13" ht="26.25" customHeight="1">
      <c r="A98" s="257" t="s">
        <v>358</v>
      </c>
      <c r="B98" s="199">
        <v>113</v>
      </c>
      <c r="C98" s="199" t="s">
        <v>140</v>
      </c>
      <c r="D98" s="199" t="s">
        <v>327</v>
      </c>
      <c r="E98" s="199" t="s">
        <v>331</v>
      </c>
      <c r="F98" s="199" t="s">
        <v>332</v>
      </c>
      <c r="G98" s="199" t="s">
        <v>354</v>
      </c>
      <c r="H98" s="153" t="s">
        <v>265</v>
      </c>
      <c r="I98" s="232" t="s">
        <v>270</v>
      </c>
      <c r="J98" s="202" t="s">
        <v>546</v>
      </c>
      <c r="K98" s="209">
        <v>0.13</v>
      </c>
      <c r="L98" s="205">
        <v>17</v>
      </c>
      <c r="M98" s="153" t="s">
        <v>1889</v>
      </c>
    </row>
    <row r="99" spans="1:13" ht="26.25" customHeight="1">
      <c r="A99" s="257" t="s">
        <v>358</v>
      </c>
      <c r="B99" s="199">
        <v>55</v>
      </c>
      <c r="C99" s="199" t="s">
        <v>122</v>
      </c>
      <c r="D99" s="199" t="s">
        <v>330</v>
      </c>
      <c r="E99" s="199" t="s">
        <v>334</v>
      </c>
      <c r="F99" s="199" t="s">
        <v>343</v>
      </c>
      <c r="G99" s="199" t="s">
        <v>354</v>
      </c>
      <c r="H99" s="153" t="s">
        <v>265</v>
      </c>
      <c r="I99" s="232" t="s">
        <v>270</v>
      </c>
      <c r="J99" s="202" t="s">
        <v>548</v>
      </c>
      <c r="K99" s="209">
        <v>0.66</v>
      </c>
      <c r="L99" s="205">
        <v>48</v>
      </c>
      <c r="M99" s="153" t="s">
        <v>1889</v>
      </c>
    </row>
    <row r="100" spans="1:13" ht="26.25" customHeight="1">
      <c r="A100" s="257" t="s">
        <v>358</v>
      </c>
      <c r="B100" s="199">
        <v>32</v>
      </c>
      <c r="C100" s="199" t="s">
        <v>122</v>
      </c>
      <c r="D100" s="199" t="s">
        <v>330</v>
      </c>
      <c r="E100" s="199" t="s">
        <v>336</v>
      </c>
      <c r="F100" s="199" t="s">
        <v>346</v>
      </c>
      <c r="G100" s="199" t="s">
        <v>354</v>
      </c>
      <c r="H100" s="153" t="s">
        <v>269</v>
      </c>
      <c r="I100" s="232" t="s">
        <v>209</v>
      </c>
      <c r="J100" s="202" t="s">
        <v>530</v>
      </c>
      <c r="K100" s="209">
        <v>7.38</v>
      </c>
      <c r="L100" s="205">
        <v>186</v>
      </c>
      <c r="M100" s="153" t="s">
        <v>1889</v>
      </c>
    </row>
    <row r="101" spans="1:13" ht="26.25" customHeight="1">
      <c r="A101" s="257" t="s">
        <v>358</v>
      </c>
      <c r="B101" s="199">
        <v>95</v>
      </c>
      <c r="C101" s="199" t="s">
        <v>122</v>
      </c>
      <c r="D101" s="199" t="s">
        <v>159</v>
      </c>
      <c r="E101" s="199" t="s">
        <v>159</v>
      </c>
      <c r="F101" s="199" t="s">
        <v>333</v>
      </c>
      <c r="G101" s="199" t="s">
        <v>143</v>
      </c>
      <c r="H101" s="153" t="s">
        <v>217</v>
      </c>
      <c r="I101" s="232" t="s">
        <v>215</v>
      </c>
      <c r="J101" s="237" t="s">
        <v>971</v>
      </c>
      <c r="K101" s="235">
        <v>0.12</v>
      </c>
      <c r="L101" s="233">
        <v>17</v>
      </c>
      <c r="M101" s="266" t="s">
        <v>1891</v>
      </c>
    </row>
    <row r="102" spans="1:13" ht="26.25" customHeight="1">
      <c r="A102" s="257" t="s">
        <v>358</v>
      </c>
      <c r="B102" s="199">
        <v>67</v>
      </c>
      <c r="C102" s="199" t="s">
        <v>122</v>
      </c>
      <c r="D102" s="199" t="s">
        <v>330</v>
      </c>
      <c r="E102" s="199" t="s">
        <v>334</v>
      </c>
      <c r="F102" s="199" t="s">
        <v>341</v>
      </c>
      <c r="G102" s="199" t="s">
        <v>338</v>
      </c>
      <c r="H102" s="153" t="s">
        <v>214</v>
      </c>
      <c r="I102" s="232" t="s">
        <v>274</v>
      </c>
      <c r="J102" s="237" t="s">
        <v>914</v>
      </c>
      <c r="K102" s="235">
        <v>0.36766900000000002</v>
      </c>
      <c r="L102" s="233">
        <v>28</v>
      </c>
      <c r="M102" s="236" t="s">
        <v>1892</v>
      </c>
    </row>
    <row r="103" spans="1:13" ht="26.25" customHeight="1">
      <c r="A103" s="257" t="s">
        <v>358</v>
      </c>
      <c r="B103" s="199">
        <v>98</v>
      </c>
      <c r="C103" s="199" t="s">
        <v>122</v>
      </c>
      <c r="D103" s="199" t="s">
        <v>159</v>
      </c>
      <c r="E103" s="199" t="s">
        <v>159</v>
      </c>
      <c r="F103" s="199" t="s">
        <v>333</v>
      </c>
      <c r="G103" s="199" t="s">
        <v>130</v>
      </c>
      <c r="H103" s="153" t="s">
        <v>217</v>
      </c>
      <c r="I103" s="232" t="s">
        <v>215</v>
      </c>
      <c r="J103" s="237" t="s">
        <v>912</v>
      </c>
      <c r="K103" s="235">
        <v>3.7090909999999999</v>
      </c>
      <c r="L103" s="233">
        <v>177</v>
      </c>
      <c r="M103" s="236" t="s">
        <v>1892</v>
      </c>
    </row>
    <row r="104" spans="1:13" ht="26.25" customHeight="1">
      <c r="A104" s="257" t="s">
        <v>358</v>
      </c>
      <c r="B104" s="199">
        <v>24</v>
      </c>
      <c r="C104" s="199" t="s">
        <v>122</v>
      </c>
      <c r="D104" s="199" t="s">
        <v>330</v>
      </c>
      <c r="E104" s="199" t="s">
        <v>336</v>
      </c>
      <c r="F104" s="199" t="s">
        <v>346</v>
      </c>
      <c r="G104" s="199" t="s">
        <v>338</v>
      </c>
      <c r="H104" s="153" t="s">
        <v>265</v>
      </c>
      <c r="I104" s="232" t="s">
        <v>270</v>
      </c>
      <c r="J104" s="237" t="s">
        <v>916</v>
      </c>
      <c r="K104" s="235">
        <v>0.29326999999999998</v>
      </c>
      <c r="L104" s="233">
        <v>2</v>
      </c>
      <c r="M104" s="236" t="s">
        <v>1892</v>
      </c>
    </row>
    <row r="105" spans="1:13" ht="26.25" customHeight="1">
      <c r="A105" s="257" t="s">
        <v>358</v>
      </c>
      <c r="B105" s="199"/>
      <c r="C105" s="199" t="s">
        <v>122</v>
      </c>
      <c r="D105" s="199" t="s">
        <v>330</v>
      </c>
      <c r="E105" s="199" t="s">
        <v>334</v>
      </c>
      <c r="F105" s="199" t="s">
        <v>345</v>
      </c>
      <c r="G105" s="199" t="s">
        <v>353</v>
      </c>
      <c r="H105" s="153" t="s">
        <v>217</v>
      </c>
      <c r="I105" s="232" t="s">
        <v>215</v>
      </c>
      <c r="J105" s="202" t="s">
        <v>613</v>
      </c>
      <c r="K105" s="209">
        <v>0.05</v>
      </c>
      <c r="L105" s="153">
        <v>5</v>
      </c>
      <c r="M105" s="153" t="s">
        <v>1889</v>
      </c>
    </row>
    <row r="106" spans="1:13" ht="26.25" customHeight="1">
      <c r="A106" s="257" t="s">
        <v>358</v>
      </c>
      <c r="B106" s="199">
        <v>45</v>
      </c>
      <c r="C106" s="199" t="s">
        <v>122</v>
      </c>
      <c r="D106" s="199" t="s">
        <v>330</v>
      </c>
      <c r="E106" s="199" t="s">
        <v>334</v>
      </c>
      <c r="F106" s="199" t="s">
        <v>345</v>
      </c>
      <c r="G106" s="199" t="s">
        <v>150</v>
      </c>
      <c r="H106" s="153" t="s">
        <v>269</v>
      </c>
      <c r="I106" s="232" t="s">
        <v>209</v>
      </c>
      <c r="J106" s="237" t="s">
        <v>472</v>
      </c>
      <c r="K106" s="235">
        <v>0.68</v>
      </c>
      <c r="L106" s="233">
        <v>98</v>
      </c>
      <c r="M106" s="266" t="s">
        <v>1891</v>
      </c>
    </row>
    <row r="107" spans="1:13" ht="26.25" customHeight="1">
      <c r="A107" s="257" t="s">
        <v>358</v>
      </c>
      <c r="B107" s="199">
        <v>110</v>
      </c>
      <c r="C107" s="199" t="s">
        <v>140</v>
      </c>
      <c r="D107" s="199" t="s">
        <v>327</v>
      </c>
      <c r="E107" s="199" t="s">
        <v>331</v>
      </c>
      <c r="F107" s="199" t="s">
        <v>332</v>
      </c>
      <c r="G107" s="199" t="s">
        <v>353</v>
      </c>
      <c r="H107" s="153" t="s">
        <v>217</v>
      </c>
      <c r="I107" s="232" t="s">
        <v>215</v>
      </c>
      <c r="J107" s="202" t="s">
        <v>600</v>
      </c>
      <c r="K107" s="209">
        <v>0.47</v>
      </c>
      <c r="L107" s="205">
        <v>25</v>
      </c>
      <c r="M107" s="153" t="s">
        <v>1889</v>
      </c>
    </row>
    <row r="108" spans="1:13" ht="26.25" customHeight="1">
      <c r="A108" s="257" t="s">
        <v>358</v>
      </c>
      <c r="B108" s="199"/>
      <c r="C108" s="199" t="s">
        <v>140</v>
      </c>
      <c r="D108" s="199" t="s">
        <v>327</v>
      </c>
      <c r="E108" s="199" t="s">
        <v>328</v>
      </c>
      <c r="F108" s="199" t="s">
        <v>329</v>
      </c>
      <c r="G108" s="199" t="s">
        <v>353</v>
      </c>
      <c r="H108" s="153" t="s">
        <v>265</v>
      </c>
      <c r="I108" s="232" t="s">
        <v>270</v>
      </c>
      <c r="J108" s="202" t="s">
        <v>610</v>
      </c>
      <c r="K108" s="209">
        <v>0.42</v>
      </c>
      <c r="L108" s="205">
        <v>45</v>
      </c>
      <c r="M108" s="153" t="s">
        <v>1889</v>
      </c>
    </row>
    <row r="109" spans="1:13" ht="26.25" customHeight="1">
      <c r="A109" s="257" t="s">
        <v>358</v>
      </c>
      <c r="B109" s="199"/>
      <c r="C109" s="199" t="s">
        <v>140</v>
      </c>
      <c r="D109" s="199" t="s">
        <v>327</v>
      </c>
      <c r="E109" s="199" t="s">
        <v>328</v>
      </c>
      <c r="F109" s="199" t="s">
        <v>329</v>
      </c>
      <c r="G109" s="199" t="s">
        <v>351</v>
      </c>
      <c r="H109" s="153" t="s">
        <v>265</v>
      </c>
      <c r="I109" s="232" t="s">
        <v>270</v>
      </c>
      <c r="J109" s="202" t="s">
        <v>582</v>
      </c>
      <c r="K109" s="209">
        <v>0.27</v>
      </c>
      <c r="L109" s="205">
        <v>15</v>
      </c>
      <c r="M109" s="153" t="s">
        <v>1889</v>
      </c>
    </row>
    <row r="110" spans="1:13" ht="26.25" customHeight="1">
      <c r="A110" s="257" t="s">
        <v>358</v>
      </c>
      <c r="B110" s="199"/>
      <c r="C110" s="199" t="s">
        <v>140</v>
      </c>
      <c r="D110" s="199" t="s">
        <v>327</v>
      </c>
      <c r="E110" s="199" t="s">
        <v>328</v>
      </c>
      <c r="F110" s="199" t="s">
        <v>329</v>
      </c>
      <c r="G110" s="199" t="s">
        <v>143</v>
      </c>
      <c r="H110" s="153" t="s">
        <v>225</v>
      </c>
      <c r="I110" s="232" t="s">
        <v>250</v>
      </c>
      <c r="J110" s="202" t="s">
        <v>408</v>
      </c>
      <c r="K110" s="209">
        <v>0.59234799999999999</v>
      </c>
      <c r="L110" s="205">
        <v>25</v>
      </c>
      <c r="M110" s="266" t="s">
        <v>1891</v>
      </c>
    </row>
    <row r="111" spans="1:13" ht="26.25" customHeight="1">
      <c r="A111" s="257" t="s">
        <v>358</v>
      </c>
      <c r="B111" s="199"/>
      <c r="C111" s="199" t="s">
        <v>140</v>
      </c>
      <c r="D111" s="199" t="s">
        <v>327</v>
      </c>
      <c r="E111" s="199" t="s">
        <v>328</v>
      </c>
      <c r="F111" s="199" t="s">
        <v>329</v>
      </c>
      <c r="G111" s="199" t="s">
        <v>123</v>
      </c>
      <c r="H111" s="153" t="s">
        <v>225</v>
      </c>
      <c r="I111" s="232" t="s">
        <v>250</v>
      </c>
      <c r="J111" s="237" t="s">
        <v>905</v>
      </c>
      <c r="K111" s="235">
        <v>7.6956999999999998E-2</v>
      </c>
      <c r="L111" s="236">
        <v>7</v>
      </c>
      <c r="M111" s="236" t="s">
        <v>1890</v>
      </c>
    </row>
    <row r="112" spans="1:13" ht="26.25" customHeight="1">
      <c r="A112" s="257" t="s">
        <v>358</v>
      </c>
      <c r="B112" s="199"/>
      <c r="C112" s="199" t="s">
        <v>140</v>
      </c>
      <c r="D112" s="199" t="s">
        <v>327</v>
      </c>
      <c r="E112" s="199" t="s">
        <v>328</v>
      </c>
      <c r="F112" s="199" t="s">
        <v>329</v>
      </c>
      <c r="G112" s="199" t="s">
        <v>147</v>
      </c>
      <c r="H112" s="153" t="s">
        <v>269</v>
      </c>
      <c r="I112" s="232" t="s">
        <v>202</v>
      </c>
      <c r="J112" s="237" t="s">
        <v>482</v>
      </c>
      <c r="K112" s="235">
        <v>0.05</v>
      </c>
      <c r="L112" s="233">
        <v>5</v>
      </c>
      <c r="M112" s="266" t="s">
        <v>1891</v>
      </c>
    </row>
    <row r="113" spans="1:13" ht="26.25" customHeight="1">
      <c r="A113" s="257" t="s">
        <v>358</v>
      </c>
      <c r="B113" s="199"/>
      <c r="C113" s="199" t="s">
        <v>140</v>
      </c>
      <c r="D113" s="199" t="s">
        <v>327</v>
      </c>
      <c r="E113" s="199" t="s">
        <v>328</v>
      </c>
      <c r="F113" s="199" t="s">
        <v>329</v>
      </c>
      <c r="G113" s="199" t="s">
        <v>353</v>
      </c>
      <c r="H113" s="153" t="s">
        <v>240</v>
      </c>
      <c r="I113" s="232" t="s">
        <v>230</v>
      </c>
      <c r="J113" s="202" t="s">
        <v>553</v>
      </c>
      <c r="K113" s="209">
        <v>0.24</v>
      </c>
      <c r="L113" s="205">
        <v>22</v>
      </c>
      <c r="M113" s="153" t="s">
        <v>1889</v>
      </c>
    </row>
    <row r="114" spans="1:13" ht="26.25" customHeight="1">
      <c r="A114" s="257" t="s">
        <v>358</v>
      </c>
      <c r="B114" s="199"/>
      <c r="C114" s="199" t="s">
        <v>140</v>
      </c>
      <c r="D114" s="199" t="s">
        <v>327</v>
      </c>
      <c r="E114" s="199" t="s">
        <v>328</v>
      </c>
      <c r="F114" s="199" t="s">
        <v>329</v>
      </c>
      <c r="G114" s="199" t="s">
        <v>340</v>
      </c>
      <c r="H114" s="153" t="s">
        <v>269</v>
      </c>
      <c r="I114" s="232" t="s">
        <v>209</v>
      </c>
      <c r="J114" s="237" t="s">
        <v>909</v>
      </c>
      <c r="K114" s="235">
        <v>2.3927589999999999</v>
      </c>
      <c r="L114" s="236">
        <v>2</v>
      </c>
      <c r="M114" s="236" t="s">
        <v>1892</v>
      </c>
    </row>
    <row r="115" spans="1:13" ht="26.25" customHeight="1">
      <c r="A115" s="257" t="s">
        <v>358</v>
      </c>
      <c r="B115" s="199"/>
      <c r="C115" s="199" t="s">
        <v>140</v>
      </c>
      <c r="D115" s="199" t="s">
        <v>327</v>
      </c>
      <c r="E115" s="199" t="s">
        <v>328</v>
      </c>
      <c r="F115" s="199" t="s">
        <v>329</v>
      </c>
      <c r="G115" s="199" t="s">
        <v>143</v>
      </c>
      <c r="H115" s="153" t="s">
        <v>233</v>
      </c>
      <c r="I115" s="232" t="s">
        <v>241</v>
      </c>
      <c r="J115" s="237" t="s">
        <v>399</v>
      </c>
      <c r="K115" s="235">
        <v>0.28999999999999998</v>
      </c>
      <c r="L115" s="233">
        <v>18</v>
      </c>
      <c r="M115" s="266" t="s">
        <v>1891</v>
      </c>
    </row>
    <row r="116" spans="1:13" ht="26.25" customHeight="1">
      <c r="A116" s="257" t="s">
        <v>358</v>
      </c>
      <c r="B116" s="199"/>
      <c r="C116" s="199" t="s">
        <v>140</v>
      </c>
      <c r="D116" s="199" t="s">
        <v>327</v>
      </c>
      <c r="E116" s="199" t="s">
        <v>328</v>
      </c>
      <c r="F116" s="199" t="s">
        <v>329</v>
      </c>
      <c r="G116" s="198" t="s">
        <v>166</v>
      </c>
      <c r="H116" s="198" t="s">
        <v>233</v>
      </c>
      <c r="I116" s="205" t="s">
        <v>241</v>
      </c>
      <c r="J116" s="206" t="s">
        <v>853</v>
      </c>
      <c r="K116" s="208">
        <v>2.9481120000000001</v>
      </c>
      <c r="L116" s="198">
        <v>226</v>
      </c>
      <c r="M116" s="198" t="s">
        <v>1892</v>
      </c>
    </row>
    <row r="117" spans="1:13" ht="26.25" customHeight="1">
      <c r="A117" s="257" t="s">
        <v>358</v>
      </c>
      <c r="B117" s="199"/>
      <c r="C117" s="199" t="s">
        <v>140</v>
      </c>
      <c r="D117" s="199" t="s">
        <v>327</v>
      </c>
      <c r="E117" s="199" t="s">
        <v>328</v>
      </c>
      <c r="F117" s="199" t="s">
        <v>329</v>
      </c>
      <c r="G117" s="199" t="s">
        <v>150</v>
      </c>
      <c r="H117" s="153" t="s">
        <v>217</v>
      </c>
      <c r="I117" s="232" t="s">
        <v>215</v>
      </c>
      <c r="J117" s="237" t="s">
        <v>473</v>
      </c>
      <c r="K117" s="235">
        <v>0.28000000000000003</v>
      </c>
      <c r="L117" s="233">
        <v>1</v>
      </c>
      <c r="M117" s="266" t="s">
        <v>1891</v>
      </c>
    </row>
    <row r="118" spans="1:13" ht="26.25" customHeight="1">
      <c r="A118" s="257" t="s">
        <v>358</v>
      </c>
      <c r="B118" s="199"/>
      <c r="C118" s="199" t="s">
        <v>140</v>
      </c>
      <c r="D118" s="199" t="s">
        <v>327</v>
      </c>
      <c r="E118" s="199" t="s">
        <v>328</v>
      </c>
      <c r="F118" s="199" t="s">
        <v>329</v>
      </c>
      <c r="G118" s="198" t="s">
        <v>166</v>
      </c>
      <c r="H118" s="198" t="s">
        <v>233</v>
      </c>
      <c r="I118" s="205" t="s">
        <v>298</v>
      </c>
      <c r="J118" s="206" t="s">
        <v>856</v>
      </c>
      <c r="K118" s="208">
        <v>8.5740459999999992</v>
      </c>
      <c r="L118" s="198">
        <v>397</v>
      </c>
      <c r="M118" s="198" t="s">
        <v>1892</v>
      </c>
    </row>
    <row r="119" spans="1:13" ht="26.25" customHeight="1">
      <c r="A119" s="257" t="s">
        <v>358</v>
      </c>
      <c r="B119" s="199"/>
      <c r="C119" s="199" t="s">
        <v>140</v>
      </c>
      <c r="D119" s="199" t="s">
        <v>327</v>
      </c>
      <c r="E119" s="199" t="s">
        <v>328</v>
      </c>
      <c r="F119" s="199" t="s">
        <v>329</v>
      </c>
      <c r="G119" s="199" t="s">
        <v>338</v>
      </c>
      <c r="H119" s="153" t="s">
        <v>269</v>
      </c>
      <c r="I119" s="232" t="s">
        <v>209</v>
      </c>
      <c r="J119" s="237" t="s">
        <v>956</v>
      </c>
      <c r="K119" s="235">
        <v>3.4432</v>
      </c>
      <c r="L119" s="233">
        <v>8</v>
      </c>
      <c r="M119" s="236" t="s">
        <v>1892</v>
      </c>
    </row>
    <row r="120" spans="1:13" ht="26.25" customHeight="1">
      <c r="A120" s="257" t="s">
        <v>358</v>
      </c>
      <c r="B120" s="199"/>
      <c r="C120" s="199" t="s">
        <v>140</v>
      </c>
      <c r="D120" s="199" t="s">
        <v>327</v>
      </c>
      <c r="E120" s="199" t="s">
        <v>328</v>
      </c>
      <c r="F120" s="199" t="s">
        <v>329</v>
      </c>
      <c r="G120" s="199" t="s">
        <v>143</v>
      </c>
      <c r="H120" s="153" t="s">
        <v>265</v>
      </c>
      <c r="I120" s="232" t="s">
        <v>270</v>
      </c>
      <c r="J120" s="237" t="s">
        <v>401</v>
      </c>
      <c r="K120" s="235">
        <v>0.23</v>
      </c>
      <c r="L120" s="233">
        <v>24</v>
      </c>
      <c r="M120" s="266" t="s">
        <v>1891</v>
      </c>
    </row>
    <row r="121" spans="1:13" ht="26.25" customHeight="1">
      <c r="A121" s="257" t="s">
        <v>358</v>
      </c>
      <c r="B121" s="199"/>
      <c r="C121" s="199" t="s">
        <v>140</v>
      </c>
      <c r="D121" s="199" t="s">
        <v>327</v>
      </c>
      <c r="E121" s="199" t="s">
        <v>328</v>
      </c>
      <c r="F121" s="199" t="s">
        <v>329</v>
      </c>
      <c r="G121" s="199" t="s">
        <v>353</v>
      </c>
      <c r="H121" s="153" t="s">
        <v>214</v>
      </c>
      <c r="I121" s="232" t="s">
        <v>215</v>
      </c>
      <c r="J121" s="202" t="s">
        <v>603</v>
      </c>
      <c r="K121" s="209">
        <v>0.55000000000000004</v>
      </c>
      <c r="L121" s="205">
        <v>26</v>
      </c>
      <c r="M121" s="153" t="s">
        <v>1889</v>
      </c>
    </row>
    <row r="122" spans="1:13" ht="26.25" customHeight="1">
      <c r="A122" s="257" t="s">
        <v>358</v>
      </c>
      <c r="B122" s="199"/>
      <c r="C122" s="199" t="s">
        <v>140</v>
      </c>
      <c r="D122" s="199" t="s">
        <v>327</v>
      </c>
      <c r="E122" s="199" t="s">
        <v>328</v>
      </c>
      <c r="F122" s="199" t="s">
        <v>329</v>
      </c>
      <c r="G122" s="199" t="s">
        <v>143</v>
      </c>
      <c r="H122" s="153" t="s">
        <v>201</v>
      </c>
      <c r="I122" s="232" t="s">
        <v>281</v>
      </c>
      <c r="J122" s="237" t="s">
        <v>382</v>
      </c>
      <c r="K122" s="265">
        <f>4810.7/10000</f>
        <v>0.48107</v>
      </c>
      <c r="L122" s="266">
        <v>30</v>
      </c>
      <c r="M122" s="266" t="s">
        <v>1891</v>
      </c>
    </row>
    <row r="123" spans="1:13" ht="26.25" customHeight="1">
      <c r="A123" s="257" t="s">
        <v>358</v>
      </c>
      <c r="B123" s="199"/>
      <c r="C123" s="199" t="s">
        <v>140</v>
      </c>
      <c r="D123" s="199" t="s">
        <v>327</v>
      </c>
      <c r="E123" s="199" t="s">
        <v>328</v>
      </c>
      <c r="F123" s="199" t="s">
        <v>329</v>
      </c>
      <c r="G123" s="198" t="s">
        <v>162</v>
      </c>
      <c r="H123" s="198" t="s">
        <v>269</v>
      </c>
      <c r="I123" s="205" t="s">
        <v>209</v>
      </c>
      <c r="J123" s="206" t="s">
        <v>820</v>
      </c>
      <c r="K123" s="208">
        <v>1.494693</v>
      </c>
      <c r="L123" s="198">
        <v>45</v>
      </c>
      <c r="M123" s="198" t="s">
        <v>1891</v>
      </c>
    </row>
    <row r="124" spans="1:13" ht="26.25" customHeight="1">
      <c r="A124" s="257" t="s">
        <v>358</v>
      </c>
      <c r="B124" s="199"/>
      <c r="C124" s="199" t="s">
        <v>140</v>
      </c>
      <c r="D124" s="199" t="s">
        <v>327</v>
      </c>
      <c r="E124" s="199" t="s">
        <v>328</v>
      </c>
      <c r="F124" s="199" t="s">
        <v>329</v>
      </c>
      <c r="G124" s="198" t="s">
        <v>166</v>
      </c>
      <c r="H124" s="198" t="s">
        <v>240</v>
      </c>
      <c r="I124" s="205" t="s">
        <v>293</v>
      </c>
      <c r="J124" s="206" t="s">
        <v>845</v>
      </c>
      <c r="K124" s="208">
        <v>16.295573999999998</v>
      </c>
      <c r="L124" s="198">
        <v>880</v>
      </c>
      <c r="M124" s="198" t="s">
        <v>1892</v>
      </c>
    </row>
    <row r="125" spans="1:13" ht="26.25" customHeight="1">
      <c r="A125" s="257" t="s">
        <v>358</v>
      </c>
      <c r="B125" s="199"/>
      <c r="C125" s="199" t="s">
        <v>140</v>
      </c>
      <c r="D125" s="199" t="s">
        <v>327</v>
      </c>
      <c r="E125" s="199" t="s">
        <v>328</v>
      </c>
      <c r="F125" s="199" t="s">
        <v>329</v>
      </c>
      <c r="G125" s="198" t="s">
        <v>166</v>
      </c>
      <c r="H125" s="198" t="s">
        <v>240</v>
      </c>
      <c r="I125" s="205" t="s">
        <v>293</v>
      </c>
      <c r="J125" s="206" t="s">
        <v>847</v>
      </c>
      <c r="K125" s="208">
        <v>10.132213</v>
      </c>
      <c r="L125" s="198">
        <v>496</v>
      </c>
      <c r="M125" s="198" t="s">
        <v>1892</v>
      </c>
    </row>
    <row r="126" spans="1:13" ht="26.25" customHeight="1">
      <c r="A126" s="257" t="s">
        <v>358</v>
      </c>
      <c r="B126" s="199"/>
      <c r="C126" s="199" t="s">
        <v>140</v>
      </c>
      <c r="D126" s="199" t="s">
        <v>327</v>
      </c>
      <c r="E126" s="199" t="s">
        <v>328</v>
      </c>
      <c r="F126" s="199" t="s">
        <v>329</v>
      </c>
      <c r="G126" s="198" t="s">
        <v>350</v>
      </c>
      <c r="H126" s="198" t="s">
        <v>233</v>
      </c>
      <c r="I126" s="205" t="s">
        <v>241</v>
      </c>
      <c r="J126" s="206" t="s">
        <v>865</v>
      </c>
      <c r="K126" s="208">
        <v>3.3498649999999999</v>
      </c>
      <c r="L126" s="198">
        <v>326</v>
      </c>
      <c r="M126" s="198" t="s">
        <v>1889</v>
      </c>
    </row>
    <row r="127" spans="1:13" ht="26.25" customHeight="1">
      <c r="A127" s="257" t="s">
        <v>358</v>
      </c>
      <c r="B127" s="199"/>
      <c r="C127" s="199" t="s">
        <v>140</v>
      </c>
      <c r="D127" s="199" t="s">
        <v>327</v>
      </c>
      <c r="E127" s="199" t="s">
        <v>328</v>
      </c>
      <c r="F127" s="199" t="s">
        <v>329</v>
      </c>
      <c r="G127" s="198" t="s">
        <v>350</v>
      </c>
      <c r="H127" s="198" t="s">
        <v>240</v>
      </c>
      <c r="I127" s="205" t="s">
        <v>230</v>
      </c>
      <c r="J127" s="270" t="s">
        <v>889</v>
      </c>
      <c r="K127" s="208">
        <v>5.4770839999999996</v>
      </c>
      <c r="L127" s="198">
        <v>145</v>
      </c>
      <c r="M127" s="198" t="s">
        <v>1889</v>
      </c>
    </row>
    <row r="128" spans="1:13" ht="26.25" customHeight="1">
      <c r="A128" s="257" t="s">
        <v>358</v>
      </c>
      <c r="B128" s="199"/>
      <c r="C128" s="199" t="s">
        <v>140</v>
      </c>
      <c r="D128" s="199" t="s">
        <v>327</v>
      </c>
      <c r="E128" s="199" t="s">
        <v>328</v>
      </c>
      <c r="F128" s="199" t="s">
        <v>329</v>
      </c>
      <c r="G128" s="199" t="s">
        <v>347</v>
      </c>
      <c r="H128" s="153" t="s">
        <v>240</v>
      </c>
      <c r="I128" s="232" t="s">
        <v>230</v>
      </c>
      <c r="J128" s="202" t="s">
        <v>384</v>
      </c>
      <c r="K128" s="209">
        <v>0.53</v>
      </c>
      <c r="L128" s="205">
        <v>65</v>
      </c>
      <c r="M128" s="153" t="s">
        <v>1889</v>
      </c>
    </row>
    <row r="129" spans="1:13" ht="26.25" customHeight="1">
      <c r="A129" s="257" t="s">
        <v>358</v>
      </c>
      <c r="B129" s="199">
        <v>58</v>
      </c>
      <c r="C129" s="199" t="s">
        <v>122</v>
      </c>
      <c r="D129" s="199" t="s">
        <v>330</v>
      </c>
      <c r="E129" s="199" t="s">
        <v>334</v>
      </c>
      <c r="F129" s="199" t="s">
        <v>343</v>
      </c>
      <c r="G129" s="268" t="s">
        <v>162</v>
      </c>
      <c r="H129" s="198" t="s">
        <v>193</v>
      </c>
      <c r="I129" s="205" t="s">
        <v>287</v>
      </c>
      <c r="J129" s="269" t="s">
        <v>816</v>
      </c>
      <c r="K129" s="208">
        <v>26.300498999999999</v>
      </c>
      <c r="L129" s="198">
        <v>328</v>
      </c>
      <c r="M129" s="198" t="s">
        <v>1891</v>
      </c>
    </row>
    <row r="130" spans="1:13" ht="26.25" customHeight="1">
      <c r="A130" s="257" t="s">
        <v>358</v>
      </c>
      <c r="B130" s="199"/>
      <c r="C130" s="199" t="s">
        <v>140</v>
      </c>
      <c r="D130" s="199" t="s">
        <v>327</v>
      </c>
      <c r="E130" s="199" t="s">
        <v>328</v>
      </c>
      <c r="F130" s="199" t="s">
        <v>329</v>
      </c>
      <c r="G130" s="199" t="s">
        <v>150</v>
      </c>
      <c r="H130" s="153" t="s">
        <v>225</v>
      </c>
      <c r="I130" s="232" t="s">
        <v>256</v>
      </c>
      <c r="J130" s="237" t="s">
        <v>466</v>
      </c>
      <c r="K130" s="235">
        <v>0.31</v>
      </c>
      <c r="L130" s="233">
        <v>4</v>
      </c>
      <c r="M130" s="233" t="s">
        <v>1890</v>
      </c>
    </row>
    <row r="131" spans="1:13" ht="26.25" customHeight="1">
      <c r="A131" s="257" t="s">
        <v>358</v>
      </c>
      <c r="B131" s="199"/>
      <c r="C131" s="199" t="s">
        <v>140</v>
      </c>
      <c r="D131" s="199" t="s">
        <v>327</v>
      </c>
      <c r="E131" s="199" t="s">
        <v>328</v>
      </c>
      <c r="F131" s="199" t="s">
        <v>329</v>
      </c>
      <c r="G131" s="199" t="s">
        <v>151</v>
      </c>
      <c r="H131" s="153" t="s">
        <v>225</v>
      </c>
      <c r="I131" s="232" t="s">
        <v>256</v>
      </c>
      <c r="J131" s="237" t="s">
        <v>465</v>
      </c>
      <c r="K131" s="235">
        <v>0.46</v>
      </c>
      <c r="L131" s="238">
        <v>22</v>
      </c>
      <c r="M131" s="238" t="s">
        <v>1890</v>
      </c>
    </row>
    <row r="132" spans="1:13" ht="26.25" customHeight="1">
      <c r="A132" s="257" t="s">
        <v>358</v>
      </c>
      <c r="B132" s="199"/>
      <c r="C132" s="199" t="s">
        <v>140</v>
      </c>
      <c r="D132" s="199" t="s">
        <v>327</v>
      </c>
      <c r="E132" s="199" t="s">
        <v>328</v>
      </c>
      <c r="F132" s="199" t="s">
        <v>329</v>
      </c>
      <c r="G132" s="199" t="s">
        <v>347</v>
      </c>
      <c r="H132" s="153" t="s">
        <v>214</v>
      </c>
      <c r="I132" s="232" t="s">
        <v>274</v>
      </c>
      <c r="J132" s="202" t="s">
        <v>409</v>
      </c>
      <c r="K132" s="209">
        <v>1.06</v>
      </c>
      <c r="L132" s="205">
        <v>79</v>
      </c>
      <c r="M132" s="153" t="s">
        <v>1889</v>
      </c>
    </row>
    <row r="133" spans="1:13" ht="26.25" customHeight="1">
      <c r="A133" s="257" t="s">
        <v>358</v>
      </c>
      <c r="B133" s="199"/>
      <c r="C133" s="199" t="s">
        <v>140</v>
      </c>
      <c r="D133" s="199" t="s">
        <v>327</v>
      </c>
      <c r="E133" s="199" t="s">
        <v>328</v>
      </c>
      <c r="F133" s="199" t="s">
        <v>329</v>
      </c>
      <c r="G133" s="198" t="s">
        <v>350</v>
      </c>
      <c r="H133" s="198" t="s">
        <v>214</v>
      </c>
      <c r="I133" s="205" t="s">
        <v>274</v>
      </c>
      <c r="J133" s="270" t="s">
        <v>875</v>
      </c>
      <c r="K133" s="208">
        <v>6.7410579999999998</v>
      </c>
      <c r="L133" s="198">
        <v>349</v>
      </c>
      <c r="M133" s="198" t="s">
        <v>1889</v>
      </c>
    </row>
    <row r="134" spans="1:13" ht="26.25" customHeight="1">
      <c r="A134" s="257" t="s">
        <v>358</v>
      </c>
      <c r="B134" s="199"/>
      <c r="C134" s="199" t="s">
        <v>140</v>
      </c>
      <c r="D134" s="199" t="s">
        <v>327</v>
      </c>
      <c r="E134" s="199" t="s">
        <v>328</v>
      </c>
      <c r="F134" s="199" t="s">
        <v>329</v>
      </c>
      <c r="G134" s="199" t="s">
        <v>353</v>
      </c>
      <c r="H134" s="153" t="s">
        <v>240</v>
      </c>
      <c r="I134" s="232" t="s">
        <v>293</v>
      </c>
      <c r="J134" s="202" t="s">
        <v>605</v>
      </c>
      <c r="K134" s="209">
        <v>0.64</v>
      </c>
      <c r="L134" s="205">
        <v>52</v>
      </c>
      <c r="M134" s="153" t="s">
        <v>1889</v>
      </c>
    </row>
    <row r="135" spans="1:13" ht="26.25" customHeight="1">
      <c r="A135" s="257" t="s">
        <v>358</v>
      </c>
      <c r="B135" s="199"/>
      <c r="C135" s="199" t="s">
        <v>140</v>
      </c>
      <c r="D135" s="199" t="s">
        <v>327</v>
      </c>
      <c r="E135" s="199" t="s">
        <v>328</v>
      </c>
      <c r="F135" s="199" t="s">
        <v>329</v>
      </c>
      <c r="G135" s="199" t="s">
        <v>350</v>
      </c>
      <c r="H135" s="153" t="s">
        <v>225</v>
      </c>
      <c r="I135" s="232" t="s">
        <v>261</v>
      </c>
      <c r="J135" s="202" t="s">
        <v>587</v>
      </c>
      <c r="K135" s="209">
        <v>0.4</v>
      </c>
      <c r="L135" s="205">
        <v>88</v>
      </c>
      <c r="M135" s="153" t="s">
        <v>1889</v>
      </c>
    </row>
    <row r="136" spans="1:13" ht="26.25" customHeight="1">
      <c r="A136" s="257" t="s">
        <v>358</v>
      </c>
      <c r="B136" s="199"/>
      <c r="C136" s="199" t="s">
        <v>140</v>
      </c>
      <c r="D136" s="199" t="s">
        <v>327</v>
      </c>
      <c r="E136" s="199" t="s">
        <v>328</v>
      </c>
      <c r="F136" s="199" t="s">
        <v>329</v>
      </c>
      <c r="G136" s="199" t="s">
        <v>150</v>
      </c>
      <c r="H136" s="153" t="s">
        <v>265</v>
      </c>
      <c r="I136" s="232" t="s">
        <v>270</v>
      </c>
      <c r="J136" s="237" t="s">
        <v>474</v>
      </c>
      <c r="K136" s="235">
        <v>0.1</v>
      </c>
      <c r="L136" s="233">
        <v>5</v>
      </c>
      <c r="M136" s="266" t="s">
        <v>1891</v>
      </c>
    </row>
    <row r="137" spans="1:13" ht="26.25" customHeight="1">
      <c r="A137" s="257" t="s">
        <v>358</v>
      </c>
      <c r="B137" s="199"/>
      <c r="C137" s="199" t="s">
        <v>140</v>
      </c>
      <c r="D137" s="199" t="s">
        <v>327</v>
      </c>
      <c r="E137" s="199" t="s">
        <v>328</v>
      </c>
      <c r="F137" s="199" t="s">
        <v>329</v>
      </c>
      <c r="G137" s="199" t="s">
        <v>147</v>
      </c>
      <c r="H137" s="153" t="s">
        <v>201</v>
      </c>
      <c r="I137" s="232" t="s">
        <v>218</v>
      </c>
      <c r="J137" s="237" t="s">
        <v>479</v>
      </c>
      <c r="K137" s="235">
        <v>37.17</v>
      </c>
      <c r="L137" s="236">
        <v>657</v>
      </c>
      <c r="M137" s="236" t="s">
        <v>1889</v>
      </c>
    </row>
    <row r="138" spans="1:13" ht="26.25" customHeight="1">
      <c r="A138" s="257" t="s">
        <v>358</v>
      </c>
      <c r="B138" s="199"/>
      <c r="C138" s="199" t="s">
        <v>140</v>
      </c>
      <c r="D138" s="199" t="s">
        <v>327</v>
      </c>
      <c r="E138" s="199" t="s">
        <v>328</v>
      </c>
      <c r="F138" s="199" t="s">
        <v>329</v>
      </c>
      <c r="G138" s="199" t="s">
        <v>353</v>
      </c>
      <c r="H138" s="153" t="s">
        <v>217</v>
      </c>
      <c r="I138" s="232" t="s">
        <v>270</v>
      </c>
      <c r="J138" s="202" t="s">
        <v>611</v>
      </c>
      <c r="K138" s="209">
        <v>0.91</v>
      </c>
      <c r="L138" s="205">
        <v>82</v>
      </c>
      <c r="M138" s="153" t="s">
        <v>1889</v>
      </c>
    </row>
    <row r="139" spans="1:13" ht="26.25" customHeight="1">
      <c r="A139" s="257" t="s">
        <v>358</v>
      </c>
      <c r="B139" s="199"/>
      <c r="C139" s="199" t="s">
        <v>140</v>
      </c>
      <c r="D139" s="199" t="s">
        <v>327</v>
      </c>
      <c r="E139" s="199" t="s">
        <v>328</v>
      </c>
      <c r="F139" s="199" t="s">
        <v>329</v>
      </c>
      <c r="G139" s="199" t="s">
        <v>347</v>
      </c>
      <c r="H139" s="153" t="s">
        <v>236</v>
      </c>
      <c r="I139" s="232" t="s">
        <v>296</v>
      </c>
      <c r="J139" s="202" t="s">
        <v>571</v>
      </c>
      <c r="K139" s="209">
        <v>1.1399999999999999</v>
      </c>
      <c r="L139" s="205">
        <v>52</v>
      </c>
      <c r="M139" s="153" t="s">
        <v>1889</v>
      </c>
    </row>
    <row r="140" spans="1:13" ht="26.25" customHeight="1">
      <c r="A140" s="257" t="s">
        <v>359</v>
      </c>
      <c r="B140" s="198">
        <v>21</v>
      </c>
      <c r="C140" s="198" t="s">
        <v>122</v>
      </c>
      <c r="D140" s="198" t="s">
        <v>159</v>
      </c>
      <c r="E140" s="198" t="s">
        <v>159</v>
      </c>
      <c r="F140" s="198" t="s">
        <v>333</v>
      </c>
      <c r="G140" s="199" t="s">
        <v>143</v>
      </c>
      <c r="H140" s="153" t="s">
        <v>265</v>
      </c>
      <c r="I140" s="232" t="s">
        <v>270</v>
      </c>
      <c r="J140" s="237" t="s">
        <v>403</v>
      </c>
      <c r="K140" s="235">
        <v>0.41</v>
      </c>
      <c r="L140" s="233">
        <v>29</v>
      </c>
      <c r="M140" s="266" t="s">
        <v>1891</v>
      </c>
    </row>
    <row r="141" spans="1:13" ht="26.25" customHeight="1">
      <c r="A141" s="257" t="s">
        <v>359</v>
      </c>
      <c r="B141" s="198">
        <v>17</v>
      </c>
      <c r="C141" s="198" t="s">
        <v>122</v>
      </c>
      <c r="D141" s="198" t="s">
        <v>159</v>
      </c>
      <c r="E141" s="198" t="s">
        <v>159</v>
      </c>
      <c r="F141" s="198" t="s">
        <v>333</v>
      </c>
      <c r="G141" s="199" t="s">
        <v>353</v>
      </c>
      <c r="H141" s="153" t="s">
        <v>225</v>
      </c>
      <c r="I141" s="232" t="s">
        <v>261</v>
      </c>
      <c r="J141" s="202" t="s">
        <v>554</v>
      </c>
      <c r="K141" s="209">
        <v>0.2</v>
      </c>
      <c r="L141" s="205">
        <v>5</v>
      </c>
      <c r="M141" s="153" t="s">
        <v>1889</v>
      </c>
    </row>
    <row r="142" spans="1:13" ht="26.25" customHeight="1">
      <c r="A142" s="257" t="s">
        <v>359</v>
      </c>
      <c r="B142" s="198">
        <v>312</v>
      </c>
      <c r="C142" s="198" t="s">
        <v>122</v>
      </c>
      <c r="D142" s="198" t="s">
        <v>159</v>
      </c>
      <c r="E142" s="198" t="s">
        <v>159</v>
      </c>
      <c r="F142" s="198" t="s">
        <v>333</v>
      </c>
      <c r="G142" s="199" t="s">
        <v>152</v>
      </c>
      <c r="H142" s="153" t="s">
        <v>225</v>
      </c>
      <c r="I142" s="232" t="s">
        <v>261</v>
      </c>
      <c r="J142" s="237" t="s">
        <v>452</v>
      </c>
      <c r="K142" s="235">
        <v>0.56000000000000005</v>
      </c>
      <c r="L142" s="236">
        <v>3</v>
      </c>
      <c r="M142" s="236" t="s">
        <v>1890</v>
      </c>
    </row>
    <row r="143" spans="1:13" ht="26.25" customHeight="1">
      <c r="A143" s="257" t="s">
        <v>359</v>
      </c>
      <c r="B143" s="198">
        <v>282</v>
      </c>
      <c r="C143" s="198" t="s">
        <v>122</v>
      </c>
      <c r="D143" s="198" t="s">
        <v>159</v>
      </c>
      <c r="E143" s="198" t="s">
        <v>159</v>
      </c>
      <c r="F143" s="198" t="s">
        <v>333</v>
      </c>
      <c r="G143" s="199" t="s">
        <v>147</v>
      </c>
      <c r="H143" s="153" t="s">
        <v>201</v>
      </c>
      <c r="I143" s="232" t="s">
        <v>218</v>
      </c>
      <c r="J143" s="237" t="s">
        <v>480</v>
      </c>
      <c r="K143" s="235">
        <v>46</v>
      </c>
      <c r="L143" s="236">
        <v>1131</v>
      </c>
      <c r="M143" s="236" t="s">
        <v>1889</v>
      </c>
    </row>
    <row r="144" spans="1:13" ht="26.25" customHeight="1">
      <c r="A144" s="257" t="s">
        <v>359</v>
      </c>
      <c r="B144" s="198">
        <v>308</v>
      </c>
      <c r="C144" s="198" t="s">
        <v>122</v>
      </c>
      <c r="D144" s="198" t="s">
        <v>159</v>
      </c>
      <c r="E144" s="198" t="s">
        <v>159</v>
      </c>
      <c r="F144" s="198" t="s">
        <v>333</v>
      </c>
      <c r="G144" s="198" t="s">
        <v>166</v>
      </c>
      <c r="H144" s="198" t="s">
        <v>201</v>
      </c>
      <c r="I144" s="205" t="s">
        <v>281</v>
      </c>
      <c r="J144" s="206" t="s">
        <v>860</v>
      </c>
      <c r="K144" s="208">
        <v>4.7463550000000003</v>
      </c>
      <c r="L144" s="198">
        <v>133</v>
      </c>
      <c r="M144" s="198" t="s">
        <v>1892</v>
      </c>
    </row>
    <row r="145" spans="1:13" ht="26.25" customHeight="1">
      <c r="A145" s="257" t="s">
        <v>359</v>
      </c>
      <c r="B145" s="198">
        <v>12</v>
      </c>
      <c r="C145" s="198" t="s">
        <v>122</v>
      </c>
      <c r="D145" s="198" t="s">
        <v>159</v>
      </c>
      <c r="E145" s="198" t="s">
        <v>159</v>
      </c>
      <c r="F145" s="198" t="s">
        <v>333</v>
      </c>
      <c r="G145" s="199" t="s">
        <v>152</v>
      </c>
      <c r="H145" s="153" t="s">
        <v>201</v>
      </c>
      <c r="I145" s="232" t="s">
        <v>218</v>
      </c>
      <c r="J145" s="237" t="s">
        <v>455</v>
      </c>
      <c r="K145" s="235">
        <v>2.2000000000000002</v>
      </c>
      <c r="L145" s="236">
        <v>125</v>
      </c>
      <c r="M145" s="236" t="s">
        <v>1889</v>
      </c>
    </row>
    <row r="146" spans="1:13" ht="26.25" customHeight="1">
      <c r="A146" s="257" t="s">
        <v>359</v>
      </c>
      <c r="B146" s="198">
        <v>261</v>
      </c>
      <c r="C146" s="198" t="s">
        <v>122</v>
      </c>
      <c r="D146" s="198" t="s">
        <v>159</v>
      </c>
      <c r="E146" s="198" t="s">
        <v>159</v>
      </c>
      <c r="F146" s="198" t="s">
        <v>333</v>
      </c>
      <c r="G146" s="199" t="s">
        <v>150</v>
      </c>
      <c r="H146" s="153" t="s">
        <v>193</v>
      </c>
      <c r="I146" s="232" t="s">
        <v>287</v>
      </c>
      <c r="J146" s="237" t="s">
        <v>475</v>
      </c>
      <c r="K146" s="235">
        <v>1.46</v>
      </c>
      <c r="L146" s="236">
        <v>4</v>
      </c>
      <c r="M146" s="266" t="s">
        <v>1891</v>
      </c>
    </row>
    <row r="147" spans="1:13" ht="26.25" customHeight="1">
      <c r="A147" s="257" t="s">
        <v>359</v>
      </c>
      <c r="B147" s="198">
        <v>270</v>
      </c>
      <c r="C147" s="198" t="s">
        <v>122</v>
      </c>
      <c r="D147" s="198" t="s">
        <v>159</v>
      </c>
      <c r="E147" s="198" t="s">
        <v>159</v>
      </c>
      <c r="F147" s="198" t="s">
        <v>333</v>
      </c>
      <c r="G147" s="199" t="s">
        <v>150</v>
      </c>
      <c r="H147" s="153" t="s">
        <v>193</v>
      </c>
      <c r="I147" s="232" t="s">
        <v>287</v>
      </c>
      <c r="J147" s="237" t="s">
        <v>476</v>
      </c>
      <c r="K147" s="235">
        <v>0.23</v>
      </c>
      <c r="L147" s="236">
        <v>5</v>
      </c>
      <c r="M147" s="266" t="s">
        <v>1891</v>
      </c>
    </row>
    <row r="148" spans="1:13" ht="26.25" customHeight="1">
      <c r="A148" s="257" t="s">
        <v>359</v>
      </c>
      <c r="B148" s="198">
        <v>120</v>
      </c>
      <c r="C148" s="198" t="s">
        <v>122</v>
      </c>
      <c r="D148" s="198" t="s">
        <v>159</v>
      </c>
      <c r="E148" s="198" t="s">
        <v>159</v>
      </c>
      <c r="F148" s="198" t="s">
        <v>333</v>
      </c>
      <c r="G148" s="199" t="s">
        <v>143</v>
      </c>
      <c r="H148" s="153" t="s">
        <v>217</v>
      </c>
      <c r="I148" s="232" t="s">
        <v>215</v>
      </c>
      <c r="J148" s="202" t="s">
        <v>373</v>
      </c>
      <c r="K148" s="209">
        <v>0.17</v>
      </c>
      <c r="L148" s="153">
        <v>5</v>
      </c>
      <c r="M148" s="266" t="s">
        <v>1891</v>
      </c>
    </row>
    <row r="149" spans="1:13" ht="26.25" customHeight="1">
      <c r="A149" s="257" t="s">
        <v>359</v>
      </c>
      <c r="B149" s="198">
        <v>187</v>
      </c>
      <c r="C149" s="198" t="s">
        <v>122</v>
      </c>
      <c r="D149" s="198" t="s">
        <v>159</v>
      </c>
      <c r="E149" s="198" t="s">
        <v>159</v>
      </c>
      <c r="F149" s="198" t="s">
        <v>333</v>
      </c>
      <c r="G149" s="199" t="s">
        <v>143</v>
      </c>
      <c r="H149" s="153" t="s">
        <v>217</v>
      </c>
      <c r="I149" s="232" t="s">
        <v>270</v>
      </c>
      <c r="J149" s="237" t="s">
        <v>405</v>
      </c>
      <c r="K149" s="235">
        <v>0.06</v>
      </c>
      <c r="L149" s="233">
        <v>8</v>
      </c>
      <c r="M149" s="266" t="s">
        <v>1891</v>
      </c>
    </row>
    <row r="150" spans="1:13" ht="26.25" customHeight="1">
      <c r="A150" s="257" t="s">
        <v>359</v>
      </c>
      <c r="B150" s="268">
        <v>51</v>
      </c>
      <c r="C150" s="268" t="s">
        <v>122</v>
      </c>
      <c r="D150" s="268" t="s">
        <v>159</v>
      </c>
      <c r="E150" s="268" t="s">
        <v>159</v>
      </c>
      <c r="F150" s="268" t="s">
        <v>333</v>
      </c>
      <c r="G150" s="199" t="s">
        <v>147</v>
      </c>
      <c r="H150" s="153" t="s">
        <v>233</v>
      </c>
      <c r="I150" s="232" t="s">
        <v>241</v>
      </c>
      <c r="J150" s="237" t="s">
        <v>492</v>
      </c>
      <c r="K150" s="235">
        <v>0.63</v>
      </c>
      <c r="L150" s="233">
        <v>12</v>
      </c>
      <c r="M150" s="266" t="s">
        <v>1891</v>
      </c>
    </row>
    <row r="151" spans="1:13" ht="26.25" customHeight="1">
      <c r="A151" s="257" t="s">
        <v>359</v>
      </c>
      <c r="B151" s="268">
        <v>230</v>
      </c>
      <c r="C151" s="268" t="s">
        <v>122</v>
      </c>
      <c r="D151" s="268" t="s">
        <v>159</v>
      </c>
      <c r="E151" s="268" t="s">
        <v>159</v>
      </c>
      <c r="F151" s="268" t="s">
        <v>333</v>
      </c>
      <c r="G151" s="199" t="s">
        <v>351</v>
      </c>
      <c r="H151" s="153" t="s">
        <v>236</v>
      </c>
      <c r="I151" s="232" t="s">
        <v>237</v>
      </c>
      <c r="J151" s="202" t="s">
        <v>589</v>
      </c>
      <c r="K151" s="209">
        <v>7.0000000000000007E-2</v>
      </c>
      <c r="L151" s="205">
        <v>12</v>
      </c>
      <c r="M151" s="153" t="s">
        <v>1889</v>
      </c>
    </row>
    <row r="152" spans="1:13" ht="26.25" customHeight="1">
      <c r="A152" s="257" t="s">
        <v>359</v>
      </c>
      <c r="B152" s="198">
        <v>325</v>
      </c>
      <c r="C152" s="198" t="s">
        <v>122</v>
      </c>
      <c r="D152" s="198" t="s">
        <v>159</v>
      </c>
      <c r="E152" s="198" t="s">
        <v>159</v>
      </c>
      <c r="F152" s="198" t="s">
        <v>333</v>
      </c>
      <c r="G152" s="199" t="s">
        <v>353</v>
      </c>
      <c r="H152" s="153" t="s">
        <v>240</v>
      </c>
      <c r="I152" s="232" t="s">
        <v>293</v>
      </c>
      <c r="J152" s="202" t="s">
        <v>536</v>
      </c>
      <c r="K152" s="209">
        <v>0.24</v>
      </c>
      <c r="L152" s="205">
        <v>30</v>
      </c>
      <c r="M152" s="153" t="s">
        <v>1889</v>
      </c>
    </row>
    <row r="153" spans="1:13" ht="26.25" customHeight="1">
      <c r="A153" s="257" t="s">
        <v>359</v>
      </c>
      <c r="B153" s="198">
        <v>221</v>
      </c>
      <c r="C153" s="198" t="s">
        <v>122</v>
      </c>
      <c r="D153" s="198" t="s">
        <v>159</v>
      </c>
      <c r="E153" s="198" t="s">
        <v>159</v>
      </c>
      <c r="F153" s="198" t="s">
        <v>333</v>
      </c>
      <c r="G153" s="199" t="s">
        <v>353</v>
      </c>
      <c r="H153" s="153" t="s">
        <v>240</v>
      </c>
      <c r="I153" s="232" t="s">
        <v>293</v>
      </c>
      <c r="J153" s="202" t="s">
        <v>538</v>
      </c>
      <c r="K153" s="209">
        <v>0.12</v>
      </c>
      <c r="L153" s="205">
        <v>17</v>
      </c>
      <c r="M153" s="153" t="s">
        <v>1889</v>
      </c>
    </row>
    <row r="154" spans="1:13" ht="26.25" customHeight="1">
      <c r="A154" s="257" t="s">
        <v>359</v>
      </c>
      <c r="B154" s="198">
        <v>96</v>
      </c>
      <c r="C154" s="198" t="s">
        <v>122</v>
      </c>
      <c r="D154" s="198" t="s">
        <v>159</v>
      </c>
      <c r="E154" s="198" t="s">
        <v>159</v>
      </c>
      <c r="F154" s="198" t="s">
        <v>333</v>
      </c>
      <c r="G154" s="199" t="s">
        <v>353</v>
      </c>
      <c r="H154" s="153" t="s">
        <v>240</v>
      </c>
      <c r="I154" s="232" t="s">
        <v>230</v>
      </c>
      <c r="J154" s="202" t="s">
        <v>555</v>
      </c>
      <c r="K154" s="209">
        <v>0.17</v>
      </c>
      <c r="L154" s="205">
        <v>5</v>
      </c>
      <c r="M154" s="153" t="s">
        <v>1889</v>
      </c>
    </row>
    <row r="155" spans="1:13" ht="26.25" customHeight="1">
      <c r="A155" s="257" t="s">
        <v>359</v>
      </c>
      <c r="B155" s="198">
        <v>97</v>
      </c>
      <c r="C155" s="198" t="s">
        <v>122</v>
      </c>
      <c r="D155" s="198" t="s">
        <v>159</v>
      </c>
      <c r="E155" s="198" t="s">
        <v>159</v>
      </c>
      <c r="F155" s="198" t="s">
        <v>333</v>
      </c>
      <c r="G155" s="199" t="s">
        <v>353</v>
      </c>
      <c r="H155" s="153" t="s">
        <v>236</v>
      </c>
      <c r="I155" s="232" t="s">
        <v>237</v>
      </c>
      <c r="J155" s="202" t="s">
        <v>614</v>
      </c>
      <c r="K155" s="209">
        <v>0.28999999999999998</v>
      </c>
      <c r="L155" s="205">
        <v>13</v>
      </c>
      <c r="M155" s="153" t="s">
        <v>1889</v>
      </c>
    </row>
    <row r="156" spans="1:13" ht="26.25" customHeight="1">
      <c r="A156" s="257" t="s">
        <v>359</v>
      </c>
      <c r="B156" s="198">
        <v>163</v>
      </c>
      <c r="C156" s="198" t="s">
        <v>122</v>
      </c>
      <c r="D156" s="198" t="s">
        <v>159</v>
      </c>
      <c r="E156" s="198" t="s">
        <v>159</v>
      </c>
      <c r="F156" s="198" t="s">
        <v>333</v>
      </c>
      <c r="G156" s="199" t="s">
        <v>147</v>
      </c>
      <c r="H156" s="153" t="s">
        <v>201</v>
      </c>
      <c r="I156" s="232" t="s">
        <v>218</v>
      </c>
      <c r="J156" s="237" t="s">
        <v>481</v>
      </c>
      <c r="K156" s="235">
        <v>8.68</v>
      </c>
      <c r="L156" s="236">
        <v>464</v>
      </c>
      <c r="M156" s="236" t="s">
        <v>1889</v>
      </c>
    </row>
    <row r="157" spans="1:13" ht="26.25" customHeight="1">
      <c r="A157" s="257" t="s">
        <v>359</v>
      </c>
      <c r="B157" s="198">
        <v>60</v>
      </c>
      <c r="C157" s="198" t="s">
        <v>122</v>
      </c>
      <c r="D157" s="198" t="s">
        <v>159</v>
      </c>
      <c r="E157" s="198" t="s">
        <v>159</v>
      </c>
      <c r="F157" s="198" t="s">
        <v>333</v>
      </c>
      <c r="G157" s="198" t="s">
        <v>350</v>
      </c>
      <c r="H157" s="198" t="s">
        <v>240</v>
      </c>
      <c r="I157" s="205" t="s">
        <v>293</v>
      </c>
      <c r="J157" s="270" t="s">
        <v>891</v>
      </c>
      <c r="K157" s="208">
        <v>5.3532659999999996</v>
      </c>
      <c r="L157" s="198">
        <v>270</v>
      </c>
      <c r="M157" s="198" t="s">
        <v>1889</v>
      </c>
    </row>
    <row r="158" spans="1:13" ht="26.25" customHeight="1">
      <c r="A158" s="257" t="s">
        <v>359</v>
      </c>
      <c r="B158" s="198">
        <v>377</v>
      </c>
      <c r="C158" s="198" t="s">
        <v>122</v>
      </c>
      <c r="D158" s="198" t="s">
        <v>159</v>
      </c>
      <c r="E158" s="198" t="s">
        <v>159</v>
      </c>
      <c r="F158" s="198" t="s">
        <v>333</v>
      </c>
      <c r="G158" s="199" t="s">
        <v>152</v>
      </c>
      <c r="H158" s="153" t="s">
        <v>269</v>
      </c>
      <c r="I158" s="232" t="s">
        <v>209</v>
      </c>
      <c r="J158" s="237" t="s">
        <v>457</v>
      </c>
      <c r="K158" s="235">
        <v>6.17</v>
      </c>
      <c r="L158" s="236">
        <v>551</v>
      </c>
      <c r="M158" s="266" t="s">
        <v>1891</v>
      </c>
    </row>
    <row r="159" spans="1:13" ht="26.25" customHeight="1">
      <c r="A159" s="257" t="s">
        <v>359</v>
      </c>
      <c r="B159" s="198">
        <v>223</v>
      </c>
      <c r="C159" s="198" t="s">
        <v>122</v>
      </c>
      <c r="D159" s="198" t="s">
        <v>159</v>
      </c>
      <c r="E159" s="198" t="s">
        <v>159</v>
      </c>
      <c r="F159" s="198" t="s">
        <v>333</v>
      </c>
      <c r="G159" s="199" t="s">
        <v>130</v>
      </c>
      <c r="H159" s="153" t="s">
        <v>269</v>
      </c>
      <c r="I159" s="232" t="s">
        <v>209</v>
      </c>
      <c r="J159" s="237" t="s">
        <v>957</v>
      </c>
      <c r="K159" s="235">
        <v>0.26676100000000003</v>
      </c>
      <c r="L159" s="236">
        <v>6</v>
      </c>
      <c r="M159" s="236" t="s">
        <v>1892</v>
      </c>
    </row>
    <row r="160" spans="1:13" ht="26.25" customHeight="1">
      <c r="A160" s="257" t="s">
        <v>359</v>
      </c>
      <c r="B160" s="198">
        <v>224</v>
      </c>
      <c r="C160" s="198" t="s">
        <v>122</v>
      </c>
      <c r="D160" s="198" t="s">
        <v>159</v>
      </c>
      <c r="E160" s="198" t="s">
        <v>159</v>
      </c>
      <c r="F160" s="198" t="s">
        <v>333</v>
      </c>
      <c r="G160" s="199" t="s">
        <v>350</v>
      </c>
      <c r="H160" s="153" t="s">
        <v>269</v>
      </c>
      <c r="I160" s="232" t="s">
        <v>209</v>
      </c>
      <c r="J160" s="237" t="s">
        <v>520</v>
      </c>
      <c r="K160" s="235">
        <v>0.11</v>
      </c>
      <c r="L160" s="236">
        <v>5</v>
      </c>
      <c r="M160" s="153" t="s">
        <v>1889</v>
      </c>
    </row>
    <row r="161" spans="1:13" ht="26.25" customHeight="1">
      <c r="A161" s="257" t="s">
        <v>359</v>
      </c>
      <c r="B161" s="198">
        <v>135</v>
      </c>
      <c r="C161" s="198" t="s">
        <v>122</v>
      </c>
      <c r="D161" s="198" t="s">
        <v>159</v>
      </c>
      <c r="E161" s="198" t="s">
        <v>159</v>
      </c>
      <c r="F161" s="198" t="s">
        <v>333</v>
      </c>
      <c r="G161" s="199" t="s">
        <v>143</v>
      </c>
      <c r="H161" s="153" t="s">
        <v>240</v>
      </c>
      <c r="I161" s="232" t="s">
        <v>226</v>
      </c>
      <c r="J161" s="237" t="s">
        <v>386</v>
      </c>
      <c r="K161" s="235">
        <v>0.15</v>
      </c>
      <c r="L161" s="236">
        <v>1</v>
      </c>
      <c r="M161" s="266" t="s">
        <v>1891</v>
      </c>
    </row>
    <row r="162" spans="1:13" ht="15" customHeight="1">
      <c r="A162" s="257" t="s">
        <v>359</v>
      </c>
      <c r="B162" s="198">
        <v>217</v>
      </c>
      <c r="C162" s="198" t="s">
        <v>122</v>
      </c>
      <c r="D162" s="198" t="s">
        <v>159</v>
      </c>
      <c r="E162" s="198" t="s">
        <v>159</v>
      </c>
      <c r="F162" s="198" t="s">
        <v>333</v>
      </c>
      <c r="G162" s="198" t="s">
        <v>347</v>
      </c>
      <c r="H162" s="198" t="s">
        <v>214</v>
      </c>
      <c r="I162" s="205" t="s">
        <v>274</v>
      </c>
      <c r="J162" s="206" t="s">
        <v>804</v>
      </c>
      <c r="K162" s="208">
        <v>5.2347260000000002</v>
      </c>
      <c r="L162" s="198">
        <v>150</v>
      </c>
      <c r="M162" s="198" t="s">
        <v>1893</v>
      </c>
    </row>
    <row r="163" spans="1:13" ht="26.25" customHeight="1">
      <c r="A163" s="257" t="s">
        <v>359</v>
      </c>
      <c r="B163" s="198">
        <v>218</v>
      </c>
      <c r="C163" s="198" t="s">
        <v>122</v>
      </c>
      <c r="D163" s="198" t="s">
        <v>159</v>
      </c>
      <c r="E163" s="198" t="s">
        <v>159</v>
      </c>
      <c r="F163" s="198" t="s">
        <v>333</v>
      </c>
      <c r="G163" s="198" t="s">
        <v>350</v>
      </c>
      <c r="H163" s="198" t="s">
        <v>214</v>
      </c>
      <c r="I163" s="205" t="s">
        <v>274</v>
      </c>
      <c r="J163" s="270" t="s">
        <v>869</v>
      </c>
      <c r="K163" s="208">
        <v>19.219591000000001</v>
      </c>
      <c r="L163" s="198">
        <v>450</v>
      </c>
      <c r="M163" s="198" t="s">
        <v>1889</v>
      </c>
    </row>
    <row r="164" spans="1:13" ht="26.25" customHeight="1">
      <c r="A164" s="257" t="s">
        <v>359</v>
      </c>
      <c r="B164" s="198">
        <v>247</v>
      </c>
      <c r="C164" s="198" t="s">
        <v>122</v>
      </c>
      <c r="D164" s="198" t="s">
        <v>159</v>
      </c>
      <c r="E164" s="198" t="s">
        <v>159</v>
      </c>
      <c r="F164" s="198" t="s">
        <v>333</v>
      </c>
      <c r="G164" s="198" t="s">
        <v>347</v>
      </c>
      <c r="H164" s="198" t="s">
        <v>214</v>
      </c>
      <c r="I164" s="205" t="s">
        <v>274</v>
      </c>
      <c r="J164" s="206" t="s">
        <v>790</v>
      </c>
      <c r="K164" s="208">
        <v>8.2683250000000008</v>
      </c>
      <c r="L164" s="198">
        <v>215</v>
      </c>
      <c r="M164" s="198" t="s">
        <v>1893</v>
      </c>
    </row>
    <row r="165" spans="1:13" ht="26.25" customHeight="1">
      <c r="A165" s="257" t="s">
        <v>359</v>
      </c>
      <c r="B165" s="271">
        <v>95</v>
      </c>
      <c r="C165" s="271" t="s">
        <v>122</v>
      </c>
      <c r="D165" s="268" t="s">
        <v>330</v>
      </c>
      <c r="E165" s="268" t="s">
        <v>334</v>
      </c>
      <c r="F165" s="268" t="s">
        <v>341</v>
      </c>
      <c r="G165" s="199" t="s">
        <v>130</v>
      </c>
      <c r="H165" s="153" t="s">
        <v>217</v>
      </c>
      <c r="I165" s="232" t="s">
        <v>215</v>
      </c>
      <c r="J165" s="237" t="s">
        <v>959</v>
      </c>
      <c r="K165" s="235">
        <v>4.175859</v>
      </c>
      <c r="L165" s="233">
        <v>107</v>
      </c>
      <c r="M165" s="236" t="s">
        <v>1892</v>
      </c>
    </row>
    <row r="166" spans="1:13" ht="26.25" customHeight="1">
      <c r="A166" s="257" t="s">
        <v>359</v>
      </c>
      <c r="B166" s="198">
        <v>225</v>
      </c>
      <c r="C166" s="198" t="s">
        <v>122</v>
      </c>
      <c r="D166" s="198" t="s">
        <v>330</v>
      </c>
      <c r="E166" s="198" t="s">
        <v>334</v>
      </c>
      <c r="F166" s="198" t="s">
        <v>341</v>
      </c>
      <c r="G166" s="199" t="s">
        <v>130</v>
      </c>
      <c r="H166" s="153" t="s">
        <v>217</v>
      </c>
      <c r="I166" s="232" t="s">
        <v>215</v>
      </c>
      <c r="J166" s="237" t="s">
        <v>913</v>
      </c>
      <c r="K166" s="235">
        <v>1.41093</v>
      </c>
      <c r="L166" s="233">
        <v>16</v>
      </c>
      <c r="M166" s="236" t="s">
        <v>1892</v>
      </c>
    </row>
    <row r="167" spans="1:13" ht="26.25" customHeight="1">
      <c r="A167" s="257" t="s">
        <v>359</v>
      </c>
      <c r="B167" s="198">
        <v>161</v>
      </c>
      <c r="C167" s="198" t="s">
        <v>122</v>
      </c>
      <c r="D167" s="198" t="s">
        <v>330</v>
      </c>
      <c r="E167" s="198" t="s">
        <v>334</v>
      </c>
      <c r="F167" s="198" t="s">
        <v>341</v>
      </c>
      <c r="G167" s="199" t="s">
        <v>335</v>
      </c>
      <c r="H167" s="153" t="s">
        <v>217</v>
      </c>
      <c r="I167" s="232" t="s">
        <v>215</v>
      </c>
      <c r="J167" s="237" t="s">
        <v>908</v>
      </c>
      <c r="K167" s="235">
        <v>0.68352500000000005</v>
      </c>
      <c r="L167" s="233">
        <v>22</v>
      </c>
      <c r="M167" s="236" t="s">
        <v>1892</v>
      </c>
    </row>
    <row r="168" spans="1:13" ht="26.25" customHeight="1">
      <c r="A168" s="257" t="s">
        <v>359</v>
      </c>
      <c r="B168" s="198">
        <v>272</v>
      </c>
      <c r="C168" s="198" t="s">
        <v>122</v>
      </c>
      <c r="D168" s="198" t="s">
        <v>330</v>
      </c>
      <c r="E168" s="198" t="s">
        <v>334</v>
      </c>
      <c r="F168" s="198" t="s">
        <v>341</v>
      </c>
      <c r="G168" s="199" t="s">
        <v>130</v>
      </c>
      <c r="H168" s="153" t="s">
        <v>269</v>
      </c>
      <c r="I168" s="232" t="s">
        <v>202</v>
      </c>
      <c r="J168" s="237" t="s">
        <v>918</v>
      </c>
      <c r="K168" s="235">
        <v>52.863867999999997</v>
      </c>
      <c r="L168" s="236">
        <v>357</v>
      </c>
      <c r="M168" s="236" t="s">
        <v>1892</v>
      </c>
    </row>
    <row r="169" spans="1:13" ht="26.25" customHeight="1">
      <c r="A169" s="257" t="s">
        <v>359</v>
      </c>
      <c r="B169" s="198">
        <v>44</v>
      </c>
      <c r="C169" s="198" t="s">
        <v>122</v>
      </c>
      <c r="D169" s="198" t="s">
        <v>330</v>
      </c>
      <c r="E169" s="198" t="s">
        <v>334</v>
      </c>
      <c r="F169" s="198" t="s">
        <v>341</v>
      </c>
      <c r="G169" s="199" t="s">
        <v>353</v>
      </c>
      <c r="H169" s="153" t="s">
        <v>265</v>
      </c>
      <c r="I169" s="232" t="s">
        <v>270</v>
      </c>
      <c r="J169" s="237" t="s">
        <v>585</v>
      </c>
      <c r="K169" s="235">
        <v>0.36</v>
      </c>
      <c r="L169" s="236">
        <v>35</v>
      </c>
      <c r="M169" s="153" t="s">
        <v>1889</v>
      </c>
    </row>
    <row r="170" spans="1:13" ht="26.25" customHeight="1">
      <c r="A170" s="257" t="s">
        <v>359</v>
      </c>
      <c r="B170" s="198">
        <v>15</v>
      </c>
      <c r="C170" s="198" t="s">
        <v>122</v>
      </c>
      <c r="D170" s="198" t="s">
        <v>330</v>
      </c>
      <c r="E170" s="198" t="s">
        <v>334</v>
      </c>
      <c r="F170" s="198" t="s">
        <v>341</v>
      </c>
      <c r="G170" s="199" t="s">
        <v>353</v>
      </c>
      <c r="H170" s="153" t="s">
        <v>225</v>
      </c>
      <c r="I170" s="232" t="s">
        <v>256</v>
      </c>
      <c r="J170" s="237" t="s">
        <v>556</v>
      </c>
      <c r="K170" s="235">
        <v>0.31</v>
      </c>
      <c r="L170" s="236">
        <v>57</v>
      </c>
      <c r="M170" s="153" t="s">
        <v>1889</v>
      </c>
    </row>
    <row r="171" spans="1:13" ht="26.25" customHeight="1">
      <c r="A171" s="257" t="s">
        <v>359</v>
      </c>
      <c r="B171" s="198">
        <v>232</v>
      </c>
      <c r="C171" s="198" t="s">
        <v>122</v>
      </c>
      <c r="D171" s="198" t="s">
        <v>330</v>
      </c>
      <c r="E171" s="198" t="s">
        <v>334</v>
      </c>
      <c r="F171" s="198" t="s">
        <v>341</v>
      </c>
      <c r="G171" s="199" t="s">
        <v>347</v>
      </c>
      <c r="H171" s="153" t="s">
        <v>229</v>
      </c>
      <c r="I171" s="232" t="s">
        <v>243</v>
      </c>
      <c r="J171" s="237" t="s">
        <v>574</v>
      </c>
      <c r="K171" s="235">
        <v>0.19</v>
      </c>
      <c r="L171" s="236">
        <v>15</v>
      </c>
      <c r="M171" s="153" t="s">
        <v>1889</v>
      </c>
    </row>
    <row r="172" spans="1:13" ht="26.25" customHeight="1">
      <c r="A172" s="257" t="s">
        <v>359</v>
      </c>
      <c r="B172" s="198">
        <v>5</v>
      </c>
      <c r="C172" s="198" t="s">
        <v>122</v>
      </c>
      <c r="D172" s="198" t="s">
        <v>330</v>
      </c>
      <c r="E172" s="198" t="s">
        <v>334</v>
      </c>
      <c r="F172" s="198" t="s">
        <v>341</v>
      </c>
      <c r="G172" s="199" t="s">
        <v>350</v>
      </c>
      <c r="H172" s="153" t="s">
        <v>269</v>
      </c>
      <c r="I172" s="232" t="s">
        <v>202</v>
      </c>
      <c r="J172" s="237" t="s">
        <v>562</v>
      </c>
      <c r="K172" s="235">
        <v>3.17</v>
      </c>
      <c r="L172" s="236">
        <v>221</v>
      </c>
      <c r="M172" s="153" t="s">
        <v>1889</v>
      </c>
    </row>
    <row r="173" spans="1:13" ht="26.25" customHeight="1">
      <c r="A173" s="257" t="s">
        <v>359</v>
      </c>
      <c r="B173" s="198">
        <v>67</v>
      </c>
      <c r="C173" s="198" t="s">
        <v>122</v>
      </c>
      <c r="D173" s="198" t="s">
        <v>330</v>
      </c>
      <c r="E173" s="198" t="s">
        <v>334</v>
      </c>
      <c r="F173" s="198" t="s">
        <v>341</v>
      </c>
      <c r="G173" s="199" t="s">
        <v>163</v>
      </c>
      <c r="H173" s="153" t="s">
        <v>217</v>
      </c>
      <c r="I173" s="232" t="s">
        <v>215</v>
      </c>
      <c r="J173" s="237" t="s">
        <v>578</v>
      </c>
      <c r="K173" s="235">
        <v>3.14</v>
      </c>
      <c r="L173" s="236">
        <v>349</v>
      </c>
      <c r="M173" s="153" t="s">
        <v>1889</v>
      </c>
    </row>
    <row r="174" spans="1:13" ht="26.25" customHeight="1">
      <c r="A174" s="257" t="s">
        <v>359</v>
      </c>
      <c r="B174" s="198">
        <v>75</v>
      </c>
      <c r="C174" s="198" t="s">
        <v>122</v>
      </c>
      <c r="D174" s="198" t="s">
        <v>330</v>
      </c>
      <c r="E174" s="198" t="s">
        <v>334</v>
      </c>
      <c r="F174" s="198" t="s">
        <v>341</v>
      </c>
      <c r="G174" s="199" t="s">
        <v>354</v>
      </c>
      <c r="H174" s="153" t="s">
        <v>214</v>
      </c>
      <c r="I174" s="232" t="s">
        <v>274</v>
      </c>
      <c r="J174" s="237" t="s">
        <v>532</v>
      </c>
      <c r="K174" s="235">
        <v>0.21</v>
      </c>
      <c r="L174" s="236">
        <v>10</v>
      </c>
      <c r="M174" s="153" t="s">
        <v>1889</v>
      </c>
    </row>
    <row r="175" spans="1:13" ht="26.25" customHeight="1">
      <c r="A175" s="257" t="s">
        <v>359</v>
      </c>
      <c r="B175" s="271">
        <v>79</v>
      </c>
      <c r="C175" s="271" t="s">
        <v>122</v>
      </c>
      <c r="D175" s="268" t="s">
        <v>330</v>
      </c>
      <c r="E175" s="268" t="s">
        <v>334</v>
      </c>
      <c r="F175" s="268" t="s">
        <v>341</v>
      </c>
      <c r="G175" s="199" t="s">
        <v>352</v>
      </c>
      <c r="H175" s="153" t="s">
        <v>269</v>
      </c>
      <c r="I175" s="232" t="s">
        <v>202</v>
      </c>
      <c r="J175" s="237" t="s">
        <v>591</v>
      </c>
      <c r="K175" s="235">
        <v>0.85</v>
      </c>
      <c r="L175" s="236">
        <v>95</v>
      </c>
      <c r="M175" s="153" t="s">
        <v>1889</v>
      </c>
    </row>
    <row r="176" spans="1:13" ht="26.25" customHeight="1">
      <c r="A176" s="257" t="s">
        <v>359</v>
      </c>
      <c r="B176" s="198">
        <v>83</v>
      </c>
      <c r="C176" s="198" t="s">
        <v>122</v>
      </c>
      <c r="D176" s="198" t="s">
        <v>330</v>
      </c>
      <c r="E176" s="198" t="s">
        <v>334</v>
      </c>
      <c r="F176" s="198" t="s">
        <v>341</v>
      </c>
      <c r="G176" s="199" t="s">
        <v>352</v>
      </c>
      <c r="H176" s="153" t="s">
        <v>269</v>
      </c>
      <c r="I176" s="232" t="s">
        <v>209</v>
      </c>
      <c r="J176" s="237" t="s">
        <v>594</v>
      </c>
      <c r="K176" s="235">
        <v>1.27</v>
      </c>
      <c r="L176" s="236">
        <v>111</v>
      </c>
      <c r="M176" s="153" t="s">
        <v>1889</v>
      </c>
    </row>
    <row r="177" spans="1:15" ht="26.25" customHeight="1">
      <c r="A177" s="257" t="s">
        <v>359</v>
      </c>
      <c r="B177" s="198">
        <v>108</v>
      </c>
      <c r="C177" s="198" t="s">
        <v>122</v>
      </c>
      <c r="D177" s="198" t="s">
        <v>330</v>
      </c>
      <c r="E177" s="198" t="s">
        <v>334</v>
      </c>
      <c r="F177" s="198" t="s">
        <v>341</v>
      </c>
      <c r="G177" s="199" t="s">
        <v>351</v>
      </c>
      <c r="H177" s="153" t="s">
        <v>269</v>
      </c>
      <c r="I177" s="232" t="s">
        <v>209</v>
      </c>
      <c r="J177" s="237" t="s">
        <v>584</v>
      </c>
      <c r="K177" s="235">
        <v>0.12</v>
      </c>
      <c r="L177" s="236">
        <v>13</v>
      </c>
      <c r="M177" s="153" t="s">
        <v>1889</v>
      </c>
    </row>
    <row r="178" spans="1:15" ht="26.25" customHeight="1">
      <c r="A178" s="257" t="s">
        <v>359</v>
      </c>
      <c r="B178" s="198">
        <v>228</v>
      </c>
      <c r="C178" s="198" t="s">
        <v>122</v>
      </c>
      <c r="D178" s="198" t="s">
        <v>330</v>
      </c>
      <c r="E178" s="198" t="s">
        <v>334</v>
      </c>
      <c r="F178" s="198" t="s">
        <v>341</v>
      </c>
      <c r="G178" s="198" t="s">
        <v>347</v>
      </c>
      <c r="H178" s="198" t="s">
        <v>225</v>
      </c>
      <c r="I178" s="205" t="s">
        <v>256</v>
      </c>
      <c r="J178" s="206" t="s">
        <v>794</v>
      </c>
      <c r="K178" s="208">
        <v>2.8391769999999998</v>
      </c>
      <c r="L178" s="198">
        <v>147</v>
      </c>
      <c r="M178" s="198" t="s">
        <v>1893</v>
      </c>
    </row>
    <row r="179" spans="1:15" ht="26.25" customHeight="1">
      <c r="A179" s="257" t="s">
        <v>359</v>
      </c>
      <c r="B179" s="198">
        <v>262</v>
      </c>
      <c r="C179" s="198" t="s">
        <v>122</v>
      </c>
      <c r="D179" s="198" t="s">
        <v>330</v>
      </c>
      <c r="E179" s="198" t="s">
        <v>334</v>
      </c>
      <c r="F179" s="198" t="s">
        <v>341</v>
      </c>
      <c r="G179" s="199" t="s">
        <v>150</v>
      </c>
      <c r="H179" s="153" t="s">
        <v>269</v>
      </c>
      <c r="I179" s="232" t="s">
        <v>209</v>
      </c>
      <c r="J179" s="237" t="s">
        <v>477</v>
      </c>
      <c r="K179" s="235">
        <v>0.45</v>
      </c>
      <c r="L179" s="236">
        <v>38</v>
      </c>
      <c r="M179" s="266" t="s">
        <v>1891</v>
      </c>
    </row>
    <row r="180" spans="1:15" ht="26.25" customHeight="1">
      <c r="E180" s="264"/>
      <c r="F180" s="264"/>
      <c r="G180" s="264"/>
      <c r="H180" s="264"/>
      <c r="K180" s="168">
        <f>SUM(K2:K179)</f>
        <v>612.89420100000029</v>
      </c>
    </row>
    <row r="181" spans="1:15" ht="26.25" customHeight="1">
      <c r="E181" s="284"/>
      <c r="F181" s="284"/>
      <c r="G181" s="284"/>
      <c r="H181" s="264"/>
    </row>
    <row r="182" spans="1:15" ht="26.25" customHeight="1">
      <c r="E182" s="284"/>
      <c r="F182" s="285"/>
      <c r="G182" s="285"/>
      <c r="H182" s="264"/>
    </row>
    <row r="183" spans="1:15" ht="26.25" customHeight="1">
      <c r="E183" s="264"/>
      <c r="F183" s="264"/>
      <c r="G183" s="264"/>
      <c r="H183" s="264"/>
    </row>
    <row r="184" spans="1:15" ht="26.25" customHeight="1">
      <c r="E184" s="284"/>
      <c r="F184" s="284"/>
      <c r="G184" s="284"/>
      <c r="H184" s="264"/>
    </row>
    <row r="185" spans="1:15" ht="15" customHeight="1">
      <c r="C185" s="290"/>
      <c r="D185" s="295" t="s">
        <v>901</v>
      </c>
      <c r="E185" s="300" t="s">
        <v>1895</v>
      </c>
      <c r="F185" s="291"/>
      <c r="G185" s="291"/>
      <c r="H185" s="291"/>
      <c r="I185" s="292"/>
    </row>
    <row r="186" spans="1:15" ht="15" customHeight="1">
      <c r="C186" s="293"/>
      <c r="D186" s="306" t="s">
        <v>359</v>
      </c>
      <c r="E186" s="307"/>
      <c r="F186" s="308" t="s">
        <v>358</v>
      </c>
      <c r="G186" s="309"/>
      <c r="H186" s="290" t="s">
        <v>1896</v>
      </c>
      <c r="I186" s="294" t="s">
        <v>1897</v>
      </c>
    </row>
    <row r="187" spans="1:15" ht="15" customHeight="1">
      <c r="C187" s="295" t="s">
        <v>1888</v>
      </c>
      <c r="D187" s="290" t="s">
        <v>1898</v>
      </c>
      <c r="E187" s="297" t="s">
        <v>1899</v>
      </c>
      <c r="F187" s="290" t="s">
        <v>1898</v>
      </c>
      <c r="G187" s="297" t="s">
        <v>1899</v>
      </c>
      <c r="H187" s="293"/>
      <c r="I187" s="301"/>
    </row>
    <row r="188" spans="1:15" ht="15" customHeight="1">
      <c r="C188" s="298" t="s">
        <v>1893</v>
      </c>
      <c r="D188" s="314">
        <v>16.342228000000002</v>
      </c>
      <c r="E188" s="319">
        <v>3</v>
      </c>
      <c r="F188" s="320">
        <v>64.169118999999995</v>
      </c>
      <c r="G188" s="319">
        <v>5</v>
      </c>
      <c r="H188" s="320">
        <v>80.511347000000015</v>
      </c>
      <c r="I188" s="321">
        <v>8</v>
      </c>
    </row>
    <row r="189" spans="1:15" ht="15" customHeight="1">
      <c r="C189" s="299" t="s">
        <v>1890</v>
      </c>
      <c r="D189" s="302">
        <v>0.56000000000000005</v>
      </c>
      <c r="E189" s="318">
        <v>1</v>
      </c>
      <c r="F189" s="322">
        <v>21.533692000000002</v>
      </c>
      <c r="G189" s="318">
        <v>19</v>
      </c>
      <c r="H189" s="322">
        <v>22.093692000000001</v>
      </c>
      <c r="I189" s="323">
        <v>20</v>
      </c>
      <c r="J189">
        <f>H189+F190</f>
        <v>71.723309</v>
      </c>
      <c r="K189">
        <f>I189+G190</f>
        <v>46</v>
      </c>
    </row>
    <row r="190" spans="1:15" ht="15" customHeight="1">
      <c r="C190" s="296" t="s">
        <v>1891</v>
      </c>
      <c r="D190" s="302">
        <v>9.73</v>
      </c>
      <c r="E190" s="318">
        <v>9</v>
      </c>
      <c r="F190" s="322">
        <v>49.629617000000003</v>
      </c>
      <c r="G190" s="318">
        <v>26</v>
      </c>
      <c r="H190" s="322">
        <v>59.359617000000007</v>
      </c>
      <c r="I190" s="323">
        <v>35</v>
      </c>
    </row>
    <row r="191" spans="1:15" ht="15" customHeight="1">
      <c r="C191" s="310" t="s">
        <v>1889</v>
      </c>
      <c r="D191" s="311">
        <v>92.272857000000002</v>
      </c>
      <c r="E191" s="329">
        <v>21</v>
      </c>
      <c r="F191" s="330">
        <v>175.79577099999992</v>
      </c>
      <c r="G191" s="329">
        <v>66</v>
      </c>
      <c r="H191" s="330">
        <v>268.06862799999999</v>
      </c>
      <c r="I191" s="331">
        <v>87</v>
      </c>
    </row>
    <row r="192" spans="1:15" s="303" customFormat="1" ht="15" customHeight="1">
      <c r="C192" s="296" t="s">
        <v>1892</v>
      </c>
      <c r="D192" s="302">
        <v>64.147297999999992</v>
      </c>
      <c r="E192" s="318">
        <v>6</v>
      </c>
      <c r="F192" s="327">
        <v>114.47729200000001</v>
      </c>
      <c r="G192" s="328">
        <v>21</v>
      </c>
      <c r="H192" s="322">
        <v>178.62459000000004</v>
      </c>
      <c r="I192" s="323">
        <v>27</v>
      </c>
      <c r="O192"/>
    </row>
    <row r="193" spans="3:11" ht="15" customHeight="1">
      <c r="C193" s="304" t="s">
        <v>919</v>
      </c>
      <c r="D193" s="305">
        <v>183.05238299999999</v>
      </c>
      <c r="E193" s="324">
        <v>40</v>
      </c>
      <c r="F193" s="325">
        <v>425.60549099999997</v>
      </c>
      <c r="G193" s="324">
        <v>137</v>
      </c>
      <c r="H193" s="325">
        <v>608.65787399999999</v>
      </c>
      <c r="I193" s="326">
        <v>177</v>
      </c>
    </row>
    <row r="194" spans="3:11" ht="15" customHeight="1">
      <c r="H194" s="264"/>
    </row>
    <row r="195" spans="3:11" ht="15" customHeight="1">
      <c r="J195" s="312" t="s">
        <v>1900</v>
      </c>
      <c r="K195" s="313">
        <v>339.13</v>
      </c>
    </row>
    <row r="196" spans="3:11" ht="15" customHeight="1">
      <c r="H196" s="264"/>
      <c r="K196">
        <f>H193-K195</f>
        <v>269.527874</v>
      </c>
    </row>
    <row r="197" spans="3:11" ht="15" customHeight="1">
      <c r="H197" s="264"/>
    </row>
    <row r="198" spans="3:11" ht="15" customHeight="1">
      <c r="H198" s="264"/>
    </row>
    <row r="199" spans="3:11" ht="15" customHeight="1">
      <c r="H199" s="264"/>
    </row>
    <row r="200" spans="3:11" ht="15" customHeight="1">
      <c r="H200" s="264"/>
    </row>
    <row r="201" spans="3:11" ht="15" customHeight="1">
      <c r="H201" s="264"/>
    </row>
    <row r="202" spans="3:11" ht="15" customHeight="1">
      <c r="H202" s="264"/>
    </row>
    <row r="203" spans="3:11" ht="15" customHeight="1">
      <c r="H203" s="264"/>
    </row>
    <row r="204" spans="3:11" ht="15" customHeight="1">
      <c r="H204" s="264"/>
    </row>
    <row r="205" spans="3:11" ht="15" customHeight="1">
      <c r="H205" s="264"/>
    </row>
    <row r="206" spans="3:11" ht="15" customHeight="1">
      <c r="H206" s="264"/>
    </row>
    <row r="207" spans="3:11" ht="15" customHeight="1">
      <c r="H207" s="264"/>
    </row>
    <row r="208" spans="3:11" ht="15" customHeight="1">
      <c r="H208" s="264"/>
    </row>
    <row r="209" spans="5:8" ht="26.25" customHeight="1">
      <c r="E209" s="284"/>
      <c r="F209" s="284"/>
      <c r="G209" s="284"/>
      <c r="H209" s="264"/>
    </row>
    <row r="210" spans="5:8" ht="26.25" customHeight="1">
      <c r="E210" s="264"/>
      <c r="F210" s="264"/>
      <c r="G210" s="264"/>
      <c r="H210" s="264"/>
    </row>
    <row r="211" spans="5:8" ht="26.25" customHeight="1">
      <c r="E211" s="264"/>
      <c r="F211" s="264"/>
      <c r="G211" s="264"/>
      <c r="H211" s="264"/>
    </row>
    <row r="212" spans="5:8" ht="26.25" customHeight="1">
      <c r="E212" s="284"/>
      <c r="F212" s="284"/>
      <c r="G212" s="284"/>
      <c r="H212" s="264"/>
    </row>
    <row r="213" spans="5:8" ht="26.25" customHeight="1">
      <c r="E213" s="284"/>
      <c r="F213" s="284"/>
      <c r="G213" s="284"/>
      <c r="H213" s="264"/>
    </row>
    <row r="214" spans="5:8" ht="26.25" customHeight="1">
      <c r="E214" s="264"/>
      <c r="F214" s="264"/>
      <c r="G214" s="264"/>
      <c r="H214" s="264"/>
    </row>
    <row r="215" spans="5:8" ht="26.25" customHeight="1">
      <c r="E215" s="284"/>
      <c r="F215" s="284"/>
      <c r="G215" s="284"/>
      <c r="H215" s="264"/>
    </row>
    <row r="216" spans="5:8" ht="26.25" customHeight="1">
      <c r="E216" s="264"/>
      <c r="F216" s="264"/>
      <c r="G216" s="264"/>
      <c r="H216" s="264"/>
    </row>
    <row r="217" spans="5:8" ht="26.25" customHeight="1">
      <c r="E217" s="264"/>
      <c r="F217" s="264"/>
      <c r="G217" s="264"/>
      <c r="H217" s="264"/>
    </row>
    <row r="218" spans="5:8" ht="26.25" customHeight="1">
      <c r="E218" s="264"/>
      <c r="F218" s="264"/>
      <c r="G218" s="264"/>
      <c r="H218" s="264"/>
    </row>
    <row r="219" spans="5:8" ht="26.25" customHeight="1">
      <c r="E219" s="264"/>
      <c r="F219" s="264"/>
      <c r="G219" s="264"/>
      <c r="H219" s="264"/>
    </row>
    <row r="220" spans="5:8" ht="26.25" customHeight="1">
      <c r="E220" s="264"/>
      <c r="F220" s="264"/>
      <c r="G220" s="264"/>
      <c r="H220" s="264"/>
    </row>
    <row r="221" spans="5:8" ht="26.25" customHeight="1">
      <c r="E221" s="264"/>
      <c r="F221" s="264"/>
      <c r="G221" s="284"/>
      <c r="H221" s="264"/>
    </row>
    <row r="222" spans="5:8" ht="26.25" customHeight="1">
      <c r="E222" s="264"/>
      <c r="F222" s="264"/>
      <c r="G222" s="264"/>
      <c r="H222" s="264"/>
    </row>
    <row r="223" spans="5:8" ht="26.25" customHeight="1">
      <c r="E223" s="264"/>
      <c r="F223" s="264"/>
      <c r="G223" s="264"/>
      <c r="H223" s="264"/>
    </row>
    <row r="224" spans="5:8" ht="26.25" customHeight="1">
      <c r="E224" s="284"/>
      <c r="F224" s="284"/>
      <c r="G224" s="284"/>
      <c r="H224" s="264"/>
    </row>
    <row r="225" spans="5:8" ht="26.25" customHeight="1">
      <c r="E225" s="284"/>
      <c r="F225" s="284"/>
      <c r="G225" s="284"/>
      <c r="H225" s="264"/>
    </row>
    <row r="226" spans="5:8" ht="26.25" customHeight="1">
      <c r="E226" s="284"/>
      <c r="F226" s="284"/>
      <c r="G226" s="284"/>
      <c r="H226" s="264"/>
    </row>
    <row r="227" spans="5:8" ht="26.25" customHeight="1">
      <c r="E227" s="284"/>
      <c r="F227" s="284"/>
      <c r="G227" s="284"/>
      <c r="H227" s="264"/>
    </row>
    <row r="228" spans="5:8" ht="26.25" customHeight="1">
      <c r="E228" s="284"/>
      <c r="F228" s="284"/>
      <c r="G228" s="284"/>
      <c r="H228" s="264"/>
    </row>
    <row r="229" spans="5:8" ht="26.25" customHeight="1">
      <c r="E229" s="284"/>
      <c r="F229" s="284"/>
      <c r="G229" s="284"/>
      <c r="H229" s="264"/>
    </row>
    <row r="230" spans="5:8" ht="26.25" customHeight="1">
      <c r="E230" s="264"/>
      <c r="F230" s="264"/>
      <c r="G230" s="264"/>
      <c r="H230" s="264"/>
    </row>
    <row r="231" spans="5:8" ht="26.25" customHeight="1">
      <c r="E231" s="264"/>
      <c r="F231" s="264"/>
      <c r="G231" s="264"/>
      <c r="H231" s="264"/>
    </row>
    <row r="232" spans="5:8" ht="26.25" customHeight="1">
      <c r="E232" s="264"/>
      <c r="F232" s="264"/>
      <c r="G232" s="264"/>
      <c r="H232" s="264"/>
    </row>
    <row r="233" spans="5:8" ht="26.25" customHeight="1">
      <c r="E233" s="264"/>
      <c r="F233" s="264"/>
      <c r="G233" s="264"/>
      <c r="H233" s="264"/>
    </row>
    <row r="234" spans="5:8" ht="26.25" customHeight="1">
      <c r="E234" s="264"/>
      <c r="F234" s="264"/>
      <c r="G234" s="264"/>
      <c r="H234" s="264"/>
    </row>
    <row r="235" spans="5:8" ht="26.25" customHeight="1">
      <c r="E235" s="264"/>
      <c r="F235" s="264"/>
      <c r="G235" s="264"/>
      <c r="H235" s="264"/>
    </row>
    <row r="236" spans="5:8" ht="26.25" customHeight="1">
      <c r="E236" s="264"/>
      <c r="F236" s="264"/>
      <c r="G236" s="264"/>
      <c r="H236" s="264"/>
    </row>
    <row r="237" spans="5:8" ht="26.25" customHeight="1">
      <c r="E237" s="264"/>
      <c r="F237" s="264"/>
      <c r="G237" s="264"/>
      <c r="H237" s="264"/>
    </row>
    <row r="238" spans="5:8" ht="26.25" customHeight="1">
      <c r="E238" s="264"/>
      <c r="F238" s="264"/>
      <c r="G238" s="264"/>
      <c r="H238" s="264"/>
    </row>
    <row r="239" spans="5:8" ht="26.25" customHeight="1">
      <c r="E239" s="264"/>
      <c r="F239" s="264"/>
      <c r="G239" s="264"/>
      <c r="H239" s="264"/>
    </row>
    <row r="240" spans="5:8" ht="26.25" customHeight="1">
      <c r="E240" s="264"/>
      <c r="F240" s="264"/>
      <c r="G240" s="264"/>
      <c r="H240" s="264"/>
    </row>
    <row r="241" spans="5:8" ht="26.25" customHeight="1">
      <c r="E241" s="264"/>
      <c r="F241" s="264"/>
      <c r="G241" s="264"/>
      <c r="H241" s="264"/>
    </row>
    <row r="242" spans="5:8" ht="26.25" customHeight="1">
      <c r="E242" s="264"/>
      <c r="F242" s="264"/>
      <c r="G242" s="264"/>
      <c r="H242" s="264"/>
    </row>
    <row r="243" spans="5:8" ht="26.25" customHeight="1">
      <c r="E243" s="264"/>
      <c r="F243" s="264"/>
      <c r="G243" s="264"/>
      <c r="H243" s="264"/>
    </row>
    <row r="244" spans="5:8" ht="26.25" customHeight="1">
      <c r="E244" s="264"/>
      <c r="F244" s="264"/>
      <c r="G244" s="264"/>
      <c r="H244" s="264"/>
    </row>
    <row r="245" spans="5:8" ht="26.25" customHeight="1">
      <c r="E245" s="264"/>
      <c r="F245" s="264"/>
      <c r="G245" s="264"/>
      <c r="H245" s="264"/>
    </row>
    <row r="246" spans="5:8" ht="26.25" customHeight="1">
      <c r="E246" s="264"/>
      <c r="F246" s="264"/>
      <c r="G246" s="264"/>
      <c r="H246" s="264"/>
    </row>
    <row r="247" spans="5:8" ht="26.25" customHeight="1">
      <c r="E247" s="264"/>
      <c r="F247" s="264"/>
      <c r="G247" s="264"/>
      <c r="H247" s="264"/>
    </row>
    <row r="248" spans="5:8" ht="26.25" customHeight="1">
      <c r="E248" s="264"/>
      <c r="F248" s="264"/>
      <c r="G248" s="264"/>
      <c r="H248" s="264"/>
    </row>
    <row r="249" spans="5:8" ht="26.25" customHeight="1">
      <c r="E249" s="264"/>
      <c r="F249" s="264"/>
      <c r="G249" s="264"/>
      <c r="H249" s="264"/>
    </row>
    <row r="250" spans="5:8" ht="26.25" customHeight="1">
      <c r="E250" s="264"/>
      <c r="F250" s="264"/>
      <c r="G250" s="264"/>
      <c r="H250" s="264"/>
    </row>
    <row r="251" spans="5:8" ht="26.25" customHeight="1">
      <c r="E251" s="264"/>
      <c r="F251" s="264"/>
      <c r="G251" s="264"/>
      <c r="H251" s="264"/>
    </row>
    <row r="252" spans="5:8" ht="26.25" customHeight="1">
      <c r="E252" s="264"/>
      <c r="F252" s="264"/>
      <c r="G252" s="264"/>
      <c r="H252" s="264"/>
    </row>
    <row r="253" spans="5:8" ht="26.25" customHeight="1">
      <c r="E253" s="264"/>
      <c r="F253" s="264"/>
      <c r="G253" s="264"/>
      <c r="H253" s="264"/>
    </row>
    <row r="254" spans="5:8" ht="26.25" customHeight="1">
      <c r="E254" s="264"/>
      <c r="F254" s="264"/>
      <c r="G254" s="264"/>
      <c r="H254" s="264"/>
    </row>
    <row r="255" spans="5:8" ht="26.25" customHeight="1">
      <c r="E255" s="264"/>
      <c r="F255" s="264"/>
      <c r="G255" s="264"/>
      <c r="H255" s="264"/>
    </row>
    <row r="256" spans="5:8" ht="26.25" customHeight="1">
      <c r="E256" s="264"/>
      <c r="F256" s="264"/>
      <c r="G256" s="264"/>
      <c r="H256" s="264"/>
    </row>
    <row r="257" spans="5:8" ht="26.25" customHeight="1">
      <c r="E257" s="264"/>
      <c r="F257" s="264"/>
      <c r="G257" s="264"/>
      <c r="H257" s="264"/>
    </row>
    <row r="258" spans="5:8" ht="26.25" customHeight="1">
      <c r="E258" s="264"/>
      <c r="F258" s="264"/>
      <c r="G258" s="264"/>
      <c r="H258" s="264"/>
    </row>
    <row r="259" spans="5:8" ht="26.25" customHeight="1">
      <c r="E259" s="264"/>
      <c r="F259" s="264"/>
      <c r="G259" s="264"/>
      <c r="H259" s="264"/>
    </row>
    <row r="260" spans="5:8" ht="26.25" customHeight="1">
      <c r="E260" s="264"/>
      <c r="F260" s="264"/>
      <c r="G260" s="264"/>
      <c r="H260" s="264"/>
    </row>
    <row r="261" spans="5:8" ht="26.25" customHeight="1">
      <c r="E261" s="264"/>
      <c r="F261" s="264"/>
      <c r="G261" s="264"/>
      <c r="H261" s="264"/>
    </row>
    <row r="262" spans="5:8" ht="26.25" customHeight="1">
      <c r="E262" s="264"/>
      <c r="F262" s="264"/>
      <c r="G262" s="264"/>
      <c r="H262" s="264"/>
    </row>
    <row r="263" spans="5:8" ht="26.25" customHeight="1">
      <c r="E263" s="264"/>
      <c r="F263" s="264"/>
      <c r="G263" s="264"/>
      <c r="H263" s="264"/>
    </row>
    <row r="264" spans="5:8" ht="26.25" customHeight="1">
      <c r="E264" s="264"/>
      <c r="F264" s="264"/>
      <c r="G264" s="264"/>
      <c r="H264" s="264"/>
    </row>
  </sheetData>
  <sheetProtection selectLockedCells="1" selectUnlockedCells="1"/>
  <autoFilter ref="A1:M180" xr:uid="{7FC8AF27-9636-447E-B7B1-2A1D883C463C}"/>
  <sortState xmlns:xlrd2="http://schemas.microsoft.com/office/spreadsheetml/2017/richdata2" ref="G2:M179">
    <sortCondition ref="J2:J179"/>
  </sortState>
  <dataValidations count="2">
    <dataValidation type="list" allowBlank="1" showInputMessage="1" showErrorMessage="1" sqref="J195:K195 G180:H194 G196:H264 E180:F264 D2:G139" xr:uid="{B39E279C-36FF-4A12-8851-EF5BDBC963D0}">
      <formula1>#REF!</formula1>
    </dataValidation>
    <dataValidation type="list" allowBlank="1" showErrorMessage="1" sqref="I149:I154 I170 I156:I162 I2:I147 D140:G179 H2:H139" xr:uid="{85014025-1145-4D49-AF7E-4FBC620B02C6}">
      <formula1>#REF!</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17c0977-190e-4d52-b26a-8cd365adfb74" xsi:nil="true"/>
    <lcf76f155ced4ddcb4097134ff3c332f xmlns="dc248b30-c69d-4e4f-a1b0-8a168329983b">
      <Terms xmlns="http://schemas.microsoft.com/office/infopath/2007/PartnerControls"/>
    </lcf76f155ced4ddcb4097134ff3c332f>
    <SharedWithUsers xmlns="b17c0977-190e-4d52-b26a-8cd365adfb74">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C6FFF95A763FAC4E992FB25E55026AEA" ma:contentTypeVersion="13" ma:contentTypeDescription="Crear nuevo documento." ma:contentTypeScope="" ma:versionID="7ca113e203e94ad48c308ee0a3b8c7e7">
  <xsd:schema xmlns:xsd="http://www.w3.org/2001/XMLSchema" xmlns:xs="http://www.w3.org/2001/XMLSchema" xmlns:p="http://schemas.microsoft.com/office/2006/metadata/properties" xmlns:ns2="b17c0977-190e-4d52-b26a-8cd365adfb74" xmlns:ns3="dc248b30-c69d-4e4f-a1b0-8a168329983b" targetNamespace="http://schemas.microsoft.com/office/2006/metadata/properties" ma:root="true" ma:fieldsID="e386638303591f08c7f689b932f97a72" ns2:_="" ns3:_="">
    <xsd:import namespace="b17c0977-190e-4d52-b26a-8cd365adfb74"/>
    <xsd:import namespace="dc248b30-c69d-4e4f-a1b0-8a168329983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7c0977-190e-4d52-b26a-8cd365adfb74"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db20d1ed-da36-4ea6-90f4-46a9bed73646}" ma:internalName="TaxCatchAll" ma:showField="CatchAllData" ma:web="b17c0977-190e-4d52-b26a-8cd365adfb7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c248b30-c69d-4e4f-a1b0-8a168329983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568608f6-42bb-40be-97e3-695ad113e9a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D56D4E5-EC94-4DEE-94F4-CB4F6AA65E22}">
  <ds:schemaRefs>
    <ds:schemaRef ds:uri="http://schemas.microsoft.com/office/2006/metadata/properties"/>
    <ds:schemaRef ds:uri="http://schemas.microsoft.com/office/infopath/2007/PartnerControls"/>
    <ds:schemaRef ds:uri="bef44fc3-48dc-4cec-9ee3-53706de83fd6"/>
    <ds:schemaRef ds:uri="eb6ab0bd-6124-4eb4-ba68-63931f02a64f"/>
  </ds:schemaRefs>
</ds:datastoreItem>
</file>

<file path=customXml/itemProps2.xml><?xml version="1.0" encoding="utf-8"?>
<ds:datastoreItem xmlns:ds="http://schemas.openxmlformats.org/officeDocument/2006/customXml" ds:itemID="{D8A638F9-D800-4D9F-85B7-7C376D732505}"/>
</file>

<file path=customXml/itemProps3.xml><?xml version="1.0" encoding="utf-8"?>
<ds:datastoreItem xmlns:ds="http://schemas.openxmlformats.org/officeDocument/2006/customXml" ds:itemID="{7F7E8104-FD69-4582-A400-7BC659DD6F9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2024_L</vt:lpstr>
      <vt:lpstr>DEvoluciones_evaluacion</vt:lpstr>
      <vt:lpstr>SDHT_CTLFU_06_2024</vt:lpstr>
      <vt:lpstr>Legalizados-ESE</vt:lpstr>
      <vt:lpstr>En estudio</vt:lpstr>
      <vt:lpstr>Devolucion_REGULARIZACIÓN</vt:lpstr>
      <vt:lpstr>2025</vt:lpstr>
      <vt:lpstr>Potencial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JuanD</dc:creator>
  <cp:keywords/>
  <dc:description/>
  <cp:lastModifiedBy>Juan de Dios Martin Molano</cp:lastModifiedBy>
  <cp:revision/>
  <dcterms:created xsi:type="dcterms:W3CDTF">2024-05-28T21:47:08Z</dcterms:created>
  <dcterms:modified xsi:type="dcterms:W3CDTF">2025-03-27T15:18:53Z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14447400</vt:r8>
  </property>
  <property fmtid="{D5CDD505-2E9C-101B-9397-08002B2CF9AE}" pid="3" name="MediaServiceImageTags">
    <vt:lpwstr/>
  </property>
  <property fmtid="{D5CDD505-2E9C-101B-9397-08002B2CF9AE}" pid="4" name="ContentTypeId">
    <vt:lpwstr>0x010100C6FFF95A763FAC4E992FB25E55026AEA</vt:lpwstr>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_ExtendedDescription">
    <vt:lpwstr/>
  </property>
</Properties>
</file>